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2980" windowHeight="1012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6" i="1"/>
  <c r="AE6" i="2"/>
  <c r="AF2"/>
  <c r="AE5"/>
  <c r="O81" i="1"/>
  <c r="K77"/>
  <c r="K67"/>
  <c r="L67" s="1"/>
  <c r="I67"/>
  <c r="L7"/>
  <c r="L13"/>
  <c r="L19"/>
  <c r="L24"/>
  <c r="L28"/>
  <c r="L34"/>
  <c r="L40"/>
  <c r="L44"/>
  <c r="L56"/>
  <c r="L60"/>
  <c r="L6"/>
  <c r="Q77"/>
  <c r="I77"/>
  <c r="L77" s="1"/>
  <c r="I78"/>
  <c r="K78" s="1"/>
  <c r="L78" s="1"/>
  <c r="I76"/>
  <c r="K76" s="1"/>
  <c r="L76" s="1"/>
  <c r="I72"/>
  <c r="K72" s="1"/>
  <c r="L72" s="1"/>
  <c r="I73"/>
  <c r="K73" s="1"/>
  <c r="L73" s="1"/>
  <c r="I71"/>
  <c r="K71" s="1"/>
  <c r="L71" s="1"/>
  <c r="I59"/>
  <c r="K59" s="1"/>
  <c r="L59" s="1"/>
  <c r="I62"/>
  <c r="K62" s="1"/>
  <c r="L62" s="1"/>
  <c r="I64"/>
  <c r="K64" s="1"/>
  <c r="L64" s="1"/>
  <c r="I65"/>
  <c r="K65" s="1"/>
  <c r="L65" s="1"/>
  <c r="I68"/>
  <c r="K68" s="1"/>
  <c r="L68" s="1"/>
  <c r="I54"/>
  <c r="K54" s="1"/>
  <c r="L54" s="1"/>
  <c r="I43"/>
  <c r="K43" s="1"/>
  <c r="L43" s="1"/>
  <c r="I46"/>
  <c r="K46" s="1"/>
  <c r="L46" s="1"/>
  <c r="I48"/>
  <c r="K48" s="1"/>
  <c r="L48" s="1"/>
  <c r="I49"/>
  <c r="K49" s="1"/>
  <c r="L49" s="1"/>
  <c r="I51"/>
  <c r="K51" s="1"/>
  <c r="L51" s="1"/>
  <c r="I52"/>
  <c r="K52" s="1"/>
  <c r="L52" s="1"/>
  <c r="I38"/>
  <c r="K38" s="1"/>
  <c r="L38" s="1"/>
  <c r="I27"/>
  <c r="K27" s="1"/>
  <c r="L27" s="1"/>
  <c r="I30"/>
  <c r="K30" s="1"/>
  <c r="L30" s="1"/>
  <c r="I32"/>
  <c r="K32" s="1"/>
  <c r="L32" s="1"/>
  <c r="I33"/>
  <c r="K33" s="1"/>
  <c r="L33" s="1"/>
  <c r="I35"/>
  <c r="K35" s="1"/>
  <c r="L35" s="1"/>
  <c r="I36"/>
  <c r="K36" s="1"/>
  <c r="L36" s="1"/>
  <c r="I22"/>
  <c r="K22" s="1"/>
  <c r="L22" s="1"/>
  <c r="J19"/>
  <c r="I15"/>
  <c r="K15" s="1"/>
  <c r="L15" s="1"/>
  <c r="I17"/>
  <c r="K17" s="1"/>
  <c r="L17" s="1"/>
  <c r="J7"/>
  <c r="I9"/>
  <c r="K9" s="1"/>
  <c r="L9" s="1"/>
  <c r="I10"/>
  <c r="K10" s="1"/>
  <c r="L10" s="1"/>
  <c r="I11"/>
  <c r="K11" s="1"/>
  <c r="L11" s="1"/>
  <c r="I12"/>
  <c r="K12" s="1"/>
  <c r="L12" s="1"/>
  <c r="I8"/>
  <c r="K8" s="1"/>
  <c r="L8" s="1"/>
  <c r="J6"/>
  <c r="G66"/>
  <c r="I66" s="1"/>
  <c r="K66" s="1"/>
  <c r="L66" s="1"/>
  <c r="G63"/>
  <c r="I63" s="1"/>
  <c r="K63" s="1"/>
  <c r="L63" s="1"/>
  <c r="G45"/>
  <c r="I45" s="1"/>
  <c r="K45" s="1"/>
  <c r="L45" s="1"/>
  <c r="G42"/>
  <c r="I42" s="1"/>
  <c r="K42" s="1"/>
  <c r="L42" s="1"/>
  <c r="G61"/>
  <c r="I61" s="1"/>
  <c r="K61" s="1"/>
  <c r="L61" s="1"/>
  <c r="G58"/>
  <c r="I58" s="1"/>
  <c r="K58" s="1"/>
  <c r="L58" s="1"/>
  <c r="G57"/>
  <c r="I57" s="1"/>
  <c r="K57" s="1"/>
  <c r="L57" s="1"/>
  <c r="G55"/>
  <c r="I55" s="1"/>
  <c r="K55" s="1"/>
  <c r="L55" s="1"/>
  <c r="G39"/>
  <c r="I39" s="1"/>
  <c r="K39" s="1"/>
  <c r="L39" s="1"/>
  <c r="G41"/>
  <c r="I41" s="1"/>
  <c r="K41" s="1"/>
  <c r="L41" s="1"/>
  <c r="G47"/>
  <c r="I47" s="1"/>
  <c r="K47" s="1"/>
  <c r="L47" s="1"/>
  <c r="G50"/>
  <c r="I50" s="1"/>
  <c r="K50" s="1"/>
  <c r="L50" s="1"/>
  <c r="G34"/>
  <c r="I34" s="1"/>
  <c r="G31"/>
  <c r="I31" s="1"/>
  <c r="K31" s="1"/>
  <c r="L31" s="1"/>
  <c r="G29"/>
  <c r="I29" s="1"/>
  <c r="K29" s="1"/>
  <c r="L29" s="1"/>
  <c r="G26"/>
  <c r="I26" s="1"/>
  <c r="K26" s="1"/>
  <c r="L26" s="1"/>
  <c r="G25"/>
  <c r="I25" s="1"/>
  <c r="K25" s="1"/>
  <c r="L25" s="1"/>
  <c r="G23"/>
  <c r="I23" s="1"/>
  <c r="K23" s="1"/>
  <c r="L23" s="1"/>
  <c r="G18"/>
  <c r="I18" s="1"/>
  <c r="K18" s="1"/>
  <c r="L18" s="1"/>
  <c r="G16"/>
  <c r="I16" s="1"/>
  <c r="K16" s="1"/>
  <c r="L16" s="1"/>
  <c r="G14"/>
  <c r="I14" s="1"/>
  <c r="K14" s="1"/>
  <c r="L14" s="1"/>
</calcChain>
</file>

<file path=xl/sharedStrings.xml><?xml version="1.0" encoding="utf-8"?>
<sst xmlns="http://schemas.openxmlformats.org/spreadsheetml/2006/main" count="243" uniqueCount="133">
  <si>
    <t>SH§M</t>
  </si>
  <si>
    <t>Tªn c«ng viÖc</t>
  </si>
  <si>
    <t>T.gian</t>
  </si>
  <si>
    <t>§.vÞ</t>
  </si>
  <si>
    <t>K.l­îng</t>
  </si>
  <si>
    <t>Nhu cÇu</t>
  </si>
  <si>
    <t>c«ng</t>
  </si>
  <si>
    <t>C«ng t¸c chuÈn bÞ</t>
  </si>
  <si>
    <t>C«ng</t>
  </si>
  <si>
    <t>PhÇn ngÇm</t>
  </si>
  <si>
    <t>100m</t>
  </si>
  <si>
    <t>100m3</t>
  </si>
  <si>
    <t>§µo mãng b»ng thñ c«ng</t>
  </si>
  <si>
    <t>Ph¸ BT ®Çu cäc</t>
  </si>
  <si>
    <t>T</t>
  </si>
  <si>
    <t>GCLD VK ®µi, gi»ng 75%</t>
  </si>
  <si>
    <t>Th¸o dì VK cæ cét 25%</t>
  </si>
  <si>
    <t>AE.22210</t>
  </si>
  <si>
    <t>phÇn th©n</t>
  </si>
  <si>
    <t>Khèi l­îng tÇng 1</t>
  </si>
  <si>
    <t>Th¸o dì VK dÇm, sµn 25%</t>
  </si>
  <si>
    <t>Khèi l­îng m¸i</t>
  </si>
  <si>
    <t>X©y t­êng thu håi</t>
  </si>
  <si>
    <t>Khèi l­îng Hoµn thiÖn</t>
  </si>
  <si>
    <t>AH.32111</t>
  </si>
  <si>
    <t>STT</t>
  </si>
  <si>
    <r>
      <t>m</t>
    </r>
    <r>
      <rPr>
        <vertAlign val="superscript"/>
        <sz val="12"/>
        <color indexed="8"/>
        <rFont val=".VnTime"/>
        <family val="2"/>
      </rPr>
      <t>3</t>
    </r>
  </si>
  <si>
    <r>
      <t>100m</t>
    </r>
    <r>
      <rPr>
        <vertAlign val="superscript"/>
        <sz val="12"/>
        <color indexed="8"/>
        <rFont val=".VnTime"/>
        <family val="2"/>
      </rPr>
      <t>2</t>
    </r>
  </si>
  <si>
    <r>
      <t>m</t>
    </r>
    <r>
      <rPr>
        <vertAlign val="superscript"/>
        <sz val="12"/>
        <rFont val=".VnTime"/>
        <family val="2"/>
      </rPr>
      <t>3</t>
    </r>
  </si>
  <si>
    <r>
      <t>100m</t>
    </r>
    <r>
      <rPr>
        <vertAlign val="superscript"/>
        <sz val="12"/>
        <rFont val=".VnTime"/>
        <family val="2"/>
      </rPr>
      <t>2</t>
    </r>
  </si>
  <si>
    <r>
      <t>m</t>
    </r>
    <r>
      <rPr>
        <vertAlign val="superscript"/>
        <sz val="12"/>
        <rFont val=".VnTime"/>
        <family val="2"/>
      </rPr>
      <t>2</t>
    </r>
  </si>
  <si>
    <t>Chän</t>
  </si>
  <si>
    <r>
      <t xml:space="preserve"> </t>
    </r>
    <r>
      <rPr>
        <b/>
        <sz val="14"/>
        <rFont val=".VnTime"/>
        <family val="2"/>
      </rPr>
      <t xml:space="preserve">§Þnh møc </t>
    </r>
  </si>
  <si>
    <t>NC</t>
  </si>
  <si>
    <t xml:space="preserve">NC </t>
  </si>
  <si>
    <t>M¸y</t>
  </si>
  <si>
    <r>
      <t xml:space="preserve">   C</t>
    </r>
    <r>
      <rPr>
        <b/>
        <sz val="14"/>
        <rFont val=".VnTime"/>
        <family val="2"/>
      </rPr>
      <t>«ng</t>
    </r>
  </si>
  <si>
    <t>Ca</t>
  </si>
  <si>
    <t>AC.25223</t>
  </si>
  <si>
    <t>G.C.L.D CT cæ cét</t>
  </si>
  <si>
    <t>AB.11432</t>
  </si>
  <si>
    <t>AA.22310</t>
  </si>
  <si>
    <t>AF.11120</t>
  </si>
  <si>
    <t>AF.61120</t>
  </si>
  <si>
    <t>G.C.L.D CT ®µi + gi»ng (lÊy d = 18mm)</t>
  </si>
  <si>
    <r>
      <t>m</t>
    </r>
    <r>
      <rPr>
        <vertAlign val="superscript"/>
        <sz val="12"/>
        <color theme="1"/>
        <rFont val=".VnTime"/>
        <family val="2"/>
      </rPr>
      <t>3</t>
    </r>
  </si>
  <si>
    <t>GCLD c«t thÐp cét, v¸ch lâi thang m¸y(h&lt; 4m) d &gt; 18mm</t>
  </si>
  <si>
    <t>AF.61431</t>
  </si>
  <si>
    <t>GCLD VK  cét, v¸ch lâi thang m¸y 75% (h&lt;16m)</t>
  </si>
  <si>
    <t>Th¸o dì VK cét, v¸ch lâi thang m¸y 25%</t>
  </si>
  <si>
    <t>G.C.L.D VK cæ cét 75%</t>
  </si>
  <si>
    <t>Dì cèp pha ®µi mãng 25%</t>
  </si>
  <si>
    <r>
      <t>100m</t>
    </r>
    <r>
      <rPr>
        <vertAlign val="superscript"/>
        <sz val="12"/>
        <rFont val=".VnTime"/>
        <family val="2"/>
      </rPr>
      <t>3</t>
    </r>
  </si>
  <si>
    <t>AB.61110</t>
  </si>
  <si>
    <t>AB.21122</t>
  </si>
  <si>
    <t>G.C.L.D VK dÇm, sµn tÇng 2 75% (h&lt;16m)</t>
  </si>
  <si>
    <t>G.C.L.D cèt thÐp dÇm, sµn (h&lt;16m)</t>
  </si>
  <si>
    <t>G.C.L.D VK cÇu thang 75% (h&lt;16m)</t>
  </si>
  <si>
    <t>G.C.L.D cèt thÐp cÇu thang (h&lt;16m)</t>
  </si>
  <si>
    <t>Th¸o dì VK cÇu thang 25%</t>
  </si>
  <si>
    <t>AK.21110</t>
  </si>
  <si>
    <t>AK.21210</t>
  </si>
  <si>
    <t>AK.51240</t>
  </si>
  <si>
    <t>L¸t nÒn, sµn</t>
  </si>
  <si>
    <t>AF.81122</t>
  </si>
  <si>
    <t>AF.83411</t>
  </si>
  <si>
    <t>AF.83311</t>
  </si>
  <si>
    <t>AF.61531</t>
  </si>
  <si>
    <r>
      <t>c«ng/m</t>
    </r>
    <r>
      <rPr>
        <vertAlign val="superscript"/>
        <sz val="12"/>
        <color indexed="8"/>
        <rFont val=".VnTime"/>
        <family val="2"/>
      </rPr>
      <t>3</t>
    </r>
  </si>
  <si>
    <t>B¶o d­ìng bª t«ng</t>
  </si>
  <si>
    <t>AE.42230</t>
  </si>
  <si>
    <t>AI.61131</t>
  </si>
  <si>
    <t>L¾p dùng xµ gå m¸i (thÐp)</t>
  </si>
  <si>
    <t>AK.12222</t>
  </si>
  <si>
    <t>Lîp t«n mói</t>
  </si>
  <si>
    <t>Tr¸t t­êng ngoµi toµn bé</t>
  </si>
  <si>
    <t>L¾p cöa vµo khu«n toµn bé</t>
  </si>
  <si>
    <t>§æ bª t«ng lãt mãng + gi»ng b»ng thñ c«ng</t>
  </si>
  <si>
    <t>§æ BT cæ cét b»ng thñ c«ng</t>
  </si>
  <si>
    <t>AF.12230</t>
  </si>
  <si>
    <t>§æ BT cÇu thang b»ng thñ c«ng</t>
  </si>
  <si>
    <t>S¬n  toµn bé c«ng tr×nh</t>
  </si>
  <si>
    <r>
      <rPr>
        <sz val="12"/>
        <color theme="1"/>
        <rFont val=".VnTimeH"/>
        <family val="2"/>
      </rPr>
      <t>Ð</t>
    </r>
    <r>
      <rPr>
        <sz val="12"/>
        <color theme="1"/>
        <rFont val=".VnTime"/>
        <family val="2"/>
      </rPr>
      <t>p tr­íc cäc BTCT ®Êt cÊp II (cäc 25x25), 2 m¸y Ðp lµm 3 ca trong 1 ngµy</t>
    </r>
  </si>
  <si>
    <t>GCLD c«t thÐp cét, v¸ch lâi thang m¸y(h&lt; 16m) d &gt; 18mm</t>
  </si>
  <si>
    <t>AF.61432</t>
  </si>
  <si>
    <t>Khèi l­îng tÇng 2 - 4</t>
  </si>
  <si>
    <t>Khèi l­îng tÇng 5-7</t>
  </si>
  <si>
    <t>AF.61433</t>
  </si>
  <si>
    <t>GCLD c«t thÐp cét, v¸ch lâi thang m¸y(h&lt; 50m) d &gt; 18mm</t>
  </si>
  <si>
    <t>AF.83421</t>
  </si>
  <si>
    <t>GCLD VK  cét, v¸ch lâi thang m¸y 75% (h&lt;50m)</t>
  </si>
  <si>
    <t>AF.83321</t>
  </si>
  <si>
    <t>Th¸o dì VK cét, v¸ch lâi thang m¸y 25%(h&lt; 50m)</t>
  </si>
  <si>
    <t>G.C.L.D VK dÇm, sµn tÇng 5 75% (h&lt;50m)</t>
  </si>
  <si>
    <t>AF.61533</t>
  </si>
  <si>
    <t>G.C.L.D cèt thÐp dÇm, sµn (h&lt;50m)</t>
  </si>
  <si>
    <t>AF.61532</t>
  </si>
  <si>
    <t>AE.22230</t>
  </si>
  <si>
    <t>AE.22220</t>
  </si>
  <si>
    <t>G.C.L.D cèt thÐp cÇu thang (h&lt;4m)</t>
  </si>
  <si>
    <t>G.C.L.D cèt thÐp dÇm, sµn (h&lt;4m)</t>
  </si>
  <si>
    <t>X©y t­êng chÌn (h&lt;4m)</t>
  </si>
  <si>
    <t>X©y t­êng chÌn (h&lt;16m)</t>
  </si>
  <si>
    <t>X©y t­êng chÌn (h&lt;50m)</t>
  </si>
  <si>
    <t>G.C.L.D VK cÇu thang 75% (h&lt;50m)</t>
  </si>
  <si>
    <t>G.C.L.D cèt thÐp cÇu thang (h&lt;50m)</t>
  </si>
  <si>
    <t>AF.12610</t>
  </si>
  <si>
    <t>AK.84111</t>
  </si>
  <si>
    <t>Amax</t>
  </si>
  <si>
    <t>S</t>
  </si>
  <si>
    <t>Sdu</t>
  </si>
  <si>
    <t>Atb</t>
  </si>
  <si>
    <t>K1</t>
  </si>
  <si>
    <t>K2</t>
  </si>
  <si>
    <t>vao reous sheet de nhap Atb</t>
  </si>
  <si>
    <t>AF.61821</t>
  </si>
  <si>
    <t>AF.61822</t>
  </si>
  <si>
    <t>AF.61823</t>
  </si>
  <si>
    <t>§æ BT ®µi, gi»ng b»ng m¸y b¬m (60m3/h) 70%</t>
  </si>
  <si>
    <r>
      <t>§æ BT dÇm, sµn b»ng m¸y b¬m (60m</t>
    </r>
    <r>
      <rPr>
        <vertAlign val="superscript"/>
        <sz val="12"/>
        <color theme="1"/>
        <rFont val=".VnTime"/>
        <family val="2"/>
      </rPr>
      <t>3</t>
    </r>
    <r>
      <rPr>
        <sz val="12"/>
        <color theme="1"/>
        <rFont val=".VnTime"/>
        <family val="2"/>
      </rPr>
      <t>/h) 70%</t>
    </r>
  </si>
  <si>
    <t>20c«ng/ca</t>
  </si>
  <si>
    <t xml:space="preserve"> §æ BT cét, v¸ch lâi thang m¸y b»ng m¸y b¬m(60m3/h) 70%</t>
  </si>
  <si>
    <t>§æ BT dÇm, sµn b»ng m¸y b¬m (60m3/h) 70%</t>
  </si>
  <si>
    <t xml:space="preserve"> §æ BT cét, v¸ch lâi thang m¸y b¬m(60m3/h) 70%</t>
  </si>
  <si>
    <t>§æ BT dÇm, sµn b»ng m¸y b¬m(60m3/h) 70%</t>
  </si>
  <si>
    <t>Tr¸t t­êng trong + trÇn</t>
  </si>
  <si>
    <t>cµng lín</t>
  </si>
  <si>
    <t>cang nhá</t>
  </si>
  <si>
    <t>caµng lín</t>
  </si>
  <si>
    <t>LÊp ®Êt hè mãng, t«n nÒn b»ng m¸y + thñ c«ng</t>
  </si>
  <si>
    <t>§µo ®Êt mãng b»ng m¸y (1 m¸y lµm 2 ca trong 1 ngµy)</t>
  </si>
  <si>
    <t>L¾p ®Æt ®iÖn n­íc</t>
  </si>
  <si>
    <t>1-10 31-5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</si>
</sst>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6">
    <font>
      <sz val="11"/>
      <color theme="1"/>
      <name val="Arial"/>
      <family val="2"/>
      <charset val="163"/>
      <scheme val="minor"/>
    </font>
    <font>
      <sz val="12"/>
      <color indexed="8"/>
      <name val=".VnTime"/>
      <family val="2"/>
    </font>
    <font>
      <sz val="12"/>
      <name val=".VnTime"/>
      <family val="2"/>
    </font>
    <font>
      <b/>
      <sz val="12"/>
      <name val=".VnTime"/>
      <family val="2"/>
    </font>
    <font>
      <sz val="12"/>
      <color theme="1"/>
      <name val=".VnTime"/>
      <family val="2"/>
    </font>
    <font>
      <sz val="12"/>
      <color rgb="FFFF0000"/>
      <name val=".VnTime"/>
      <family val="2"/>
    </font>
    <font>
      <sz val="12"/>
      <color indexed="16"/>
      <name val=".VnTime"/>
      <family val="2"/>
    </font>
    <font>
      <vertAlign val="superscript"/>
      <sz val="12"/>
      <color indexed="8"/>
      <name val=".VnTime"/>
      <family val="2"/>
    </font>
    <font>
      <i/>
      <sz val="12"/>
      <color indexed="14"/>
      <name val=".VnTime"/>
      <family val="2"/>
    </font>
    <font>
      <vertAlign val="superscript"/>
      <sz val="12"/>
      <name val=".VnTime"/>
      <family val="2"/>
    </font>
    <font>
      <b/>
      <sz val="14"/>
      <name val=".VnTime"/>
      <family val="2"/>
    </font>
    <font>
      <i/>
      <sz val="12"/>
      <color theme="1"/>
      <name val=".VnTime"/>
      <family val="2"/>
    </font>
    <font>
      <vertAlign val="superscript"/>
      <sz val="12"/>
      <color theme="1"/>
      <name val=".VnTime"/>
      <family val="2"/>
    </font>
    <font>
      <b/>
      <sz val="14"/>
      <color theme="1"/>
      <name val=".VnTimeH"/>
      <family val="2"/>
    </font>
    <font>
      <sz val="12"/>
      <color indexed="14"/>
      <name val=".VnTime"/>
      <family val="2"/>
    </font>
    <font>
      <sz val="12"/>
      <color theme="1"/>
      <name val=".VnTimeH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" fontId="2" fillId="0" borderId="2" xfId="0" applyNumberFormat="1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4" fillId="0" borderId="2" xfId="0" applyFont="1" applyFill="1" applyBorder="1"/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/>
    </xf>
    <xf numFmtId="2" fontId="4" fillId="3" borderId="3" xfId="0" applyNumberFormat="1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/>
    <xf numFmtId="1" fontId="3" fillId="2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/>
    </xf>
    <xf numFmtId="1" fontId="6" fillId="0" borderId="2" xfId="0" applyNumberFormat="1" applyFont="1" applyFill="1" applyBorder="1" applyAlignment="1">
      <alignment horizontal="center" vertical="top"/>
    </xf>
    <xf numFmtId="1" fontId="6" fillId="4" borderId="2" xfId="0" applyNumberFormat="1" applyFont="1" applyFill="1" applyBorder="1" applyAlignment="1">
      <alignment horizontal="center" vertical="top"/>
    </xf>
    <xf numFmtId="1" fontId="4" fillId="0" borderId="0" xfId="0" applyNumberFormat="1" applyFont="1"/>
    <xf numFmtId="1" fontId="10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/>
    </xf>
    <xf numFmtId="1" fontId="4" fillId="4" borderId="2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top"/>
    </xf>
    <xf numFmtId="1" fontId="4" fillId="4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top"/>
    </xf>
    <xf numFmtId="1" fontId="8" fillId="4" borderId="2" xfId="0" applyNumberFormat="1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/>
    </xf>
    <xf numFmtId="1" fontId="5" fillId="4" borderId="2" xfId="0" applyNumberFormat="1" applyFont="1" applyFill="1" applyBorder="1" applyAlignment="1">
      <alignment horizontal="center" vertical="top" wrapText="1"/>
    </xf>
    <xf numFmtId="0" fontId="4" fillId="5" borderId="0" xfId="0" applyFont="1" applyFill="1"/>
    <xf numFmtId="165" fontId="4" fillId="0" borderId="0" xfId="0" applyNumberFormat="1" applyFont="1"/>
    <xf numFmtId="1" fontId="4" fillId="0" borderId="2" xfId="0" applyNumberFormat="1" applyFont="1" applyFill="1" applyBorder="1" applyAlignment="1">
      <alignment horizontal="center"/>
    </xf>
    <xf numFmtId="164" fontId="4" fillId="0" borderId="0" xfId="0" applyNumberFormat="1" applyFont="1"/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4"/>
  <sheetViews>
    <sheetView tabSelected="1" zoomScaleNormal="100" workbookViewId="0">
      <selection activeCell="O83" sqref="O83"/>
    </sheetView>
  </sheetViews>
  <sheetFormatPr defaultRowHeight="15"/>
  <cols>
    <col min="1" max="1" width="4.59765625" style="3" customWidth="1"/>
    <col min="2" max="2" width="10.296875" style="3" customWidth="1"/>
    <col min="3" max="3" width="70.19921875" style="3" customWidth="1"/>
    <col min="4" max="4" width="8.796875" style="45"/>
    <col min="5" max="5" width="10.09765625" style="3" customWidth="1"/>
    <col min="6" max="6" width="10.5" style="3" customWidth="1"/>
    <col min="7" max="7" width="10.3984375" style="3" customWidth="1"/>
    <col min="8" max="8" width="13" style="3" customWidth="1"/>
    <col min="9" max="9" width="11" style="45" customWidth="1"/>
    <col min="10" max="10" width="8.796875" style="45"/>
    <col min="11" max="11" width="10.796875" style="45" customWidth="1"/>
    <col min="12" max="12" width="10" style="3" customWidth="1"/>
    <col min="13" max="16" width="8.796875" style="3"/>
    <col min="17" max="17" width="9.3984375" style="3" bestFit="1" customWidth="1"/>
    <col min="18" max="16384" width="8.796875" style="3"/>
  </cols>
  <sheetData>
    <row r="1" spans="1:12" ht="18">
      <c r="A1" s="67" t="s">
        <v>25</v>
      </c>
      <c r="B1" s="70" t="s">
        <v>0</v>
      </c>
      <c r="C1" s="72" t="s">
        <v>1</v>
      </c>
      <c r="D1" s="74" t="s">
        <v>2</v>
      </c>
      <c r="E1" s="76" t="s">
        <v>3</v>
      </c>
      <c r="F1" s="76" t="s">
        <v>4</v>
      </c>
      <c r="G1" s="68" t="s">
        <v>32</v>
      </c>
      <c r="H1" s="69"/>
      <c r="I1" s="65" t="s">
        <v>5</v>
      </c>
      <c r="J1" s="66"/>
      <c r="K1" s="46" t="s">
        <v>31</v>
      </c>
    </row>
    <row r="2" spans="1:12" ht="15.6">
      <c r="A2" s="67"/>
      <c r="B2" s="71"/>
      <c r="C2" s="73"/>
      <c r="D2" s="75"/>
      <c r="E2" s="71"/>
      <c r="F2" s="77"/>
      <c r="G2" s="4" t="s">
        <v>33</v>
      </c>
      <c r="H2" s="4" t="s">
        <v>35</v>
      </c>
      <c r="I2" s="5" t="s">
        <v>34</v>
      </c>
      <c r="J2" s="40" t="s">
        <v>35</v>
      </c>
      <c r="K2" s="47" t="s">
        <v>34</v>
      </c>
    </row>
    <row r="3" spans="1:12" ht="18">
      <c r="A3" s="67"/>
      <c r="B3" s="71"/>
      <c r="C3" s="70"/>
      <c r="D3" s="75"/>
      <c r="E3" s="71"/>
      <c r="F3" s="77"/>
      <c r="G3" s="14" t="s">
        <v>8</v>
      </c>
      <c r="H3" s="14" t="s">
        <v>37</v>
      </c>
      <c r="I3" s="15" t="s">
        <v>8</v>
      </c>
      <c r="J3" s="15" t="s">
        <v>37</v>
      </c>
      <c r="K3" s="52" t="s">
        <v>36</v>
      </c>
    </row>
    <row r="4" spans="1:12">
      <c r="A4" s="6">
        <v>1</v>
      </c>
      <c r="B4" s="1"/>
      <c r="C4" s="7" t="s">
        <v>7</v>
      </c>
      <c r="D4" s="41"/>
      <c r="E4" s="1" t="s">
        <v>8</v>
      </c>
      <c r="F4" s="1"/>
      <c r="G4" s="1"/>
      <c r="H4" s="1"/>
      <c r="I4" s="2"/>
      <c r="J4" s="2"/>
      <c r="K4" s="41"/>
    </row>
    <row r="5" spans="1:12" ht="24.6" customHeight="1">
      <c r="A5" s="6">
        <v>2</v>
      </c>
      <c r="B5" s="1"/>
      <c r="C5" s="30" t="s">
        <v>9</v>
      </c>
      <c r="D5" s="41"/>
      <c r="E5" s="1"/>
      <c r="F5" s="1"/>
      <c r="G5" s="1"/>
      <c r="H5" s="1"/>
      <c r="I5" s="2"/>
      <c r="J5" s="2"/>
      <c r="K5" s="41"/>
    </row>
    <row r="6" spans="1:12" ht="16.2">
      <c r="A6" s="6">
        <v>3</v>
      </c>
      <c r="B6" s="8" t="s">
        <v>38</v>
      </c>
      <c r="C6" s="17" t="s">
        <v>82</v>
      </c>
      <c r="D6" s="63">
        <v>24</v>
      </c>
      <c r="E6" s="8" t="s">
        <v>10</v>
      </c>
      <c r="F6" s="20">
        <v>47.76</v>
      </c>
      <c r="G6" s="8"/>
      <c r="H6" s="8">
        <v>3.05</v>
      </c>
      <c r="I6" s="9"/>
      <c r="J6" s="48">
        <f>ROUND(F6*H6,0)</f>
        <v>146</v>
      </c>
      <c r="K6" s="43">
        <v>48</v>
      </c>
      <c r="L6" s="3" t="str">
        <f>CONCATENATE("NC[",K6,"]")</f>
        <v>NC[48]</v>
      </c>
    </row>
    <row r="7" spans="1:12">
      <c r="A7" s="6">
        <v>4</v>
      </c>
      <c r="B7" s="20" t="s">
        <v>54</v>
      </c>
      <c r="C7" s="17" t="s">
        <v>130</v>
      </c>
      <c r="D7" s="63">
        <v>1</v>
      </c>
      <c r="E7" s="8" t="s">
        <v>11</v>
      </c>
      <c r="F7" s="20">
        <v>7.4176000000000002</v>
      </c>
      <c r="G7" s="10"/>
      <c r="H7" s="11">
        <v>0.29399999999999998</v>
      </c>
      <c r="I7" s="9"/>
      <c r="J7" s="48">
        <f t="shared" ref="J7" si="0">ROUND(F7*H7,0)</f>
        <v>2</v>
      </c>
      <c r="K7" s="43">
        <v>16</v>
      </c>
      <c r="L7" s="3" t="str">
        <f t="shared" ref="L7:L67" si="1">CONCATENATE("NC[",K7,"]")</f>
        <v>NC[16]</v>
      </c>
    </row>
    <row r="8" spans="1:12" ht="17.399999999999999">
      <c r="A8" s="6">
        <v>5</v>
      </c>
      <c r="B8" s="22" t="s">
        <v>40</v>
      </c>
      <c r="C8" s="18" t="s">
        <v>12</v>
      </c>
      <c r="D8" s="42">
        <v>8</v>
      </c>
      <c r="E8" s="1" t="s">
        <v>68</v>
      </c>
      <c r="F8" s="20">
        <v>463.9</v>
      </c>
      <c r="G8" s="1">
        <v>0.77</v>
      </c>
      <c r="H8" s="1"/>
      <c r="I8" s="9">
        <f>ROUND(G8*F8,0)</f>
        <v>357</v>
      </c>
      <c r="J8" s="48"/>
      <c r="K8" s="43">
        <f>ROUND(I8/D8,0)</f>
        <v>45</v>
      </c>
      <c r="L8" s="3" t="str">
        <f t="shared" si="1"/>
        <v>NC[45]</v>
      </c>
    </row>
    <row r="9" spans="1:12" ht="17.399999999999999">
      <c r="A9" s="6">
        <v>6</v>
      </c>
      <c r="B9" s="37" t="s">
        <v>41</v>
      </c>
      <c r="C9" s="49" t="s">
        <v>13</v>
      </c>
      <c r="D9" s="50">
        <v>1</v>
      </c>
      <c r="E9" s="51" t="s">
        <v>26</v>
      </c>
      <c r="F9" s="37">
        <v>8.8439999999999994</v>
      </c>
      <c r="G9" s="37">
        <v>0.72</v>
      </c>
      <c r="H9" s="37"/>
      <c r="I9" s="9">
        <f t="shared" ref="I9:I18" si="2">ROUND(G9*F9,0)</f>
        <v>6</v>
      </c>
      <c r="J9" s="48"/>
      <c r="K9" s="43">
        <f t="shared" ref="K9:K18" si="3">ROUND(I9/D9,0)</f>
        <v>6</v>
      </c>
      <c r="L9" s="3" t="str">
        <f t="shared" si="1"/>
        <v>NC[6]</v>
      </c>
    </row>
    <row r="10" spans="1:12" ht="17.399999999999999">
      <c r="A10" s="6">
        <v>7</v>
      </c>
      <c r="B10" s="22" t="s">
        <v>42</v>
      </c>
      <c r="C10" s="18" t="s">
        <v>77</v>
      </c>
      <c r="D10" s="42">
        <v>2</v>
      </c>
      <c r="E10" s="1" t="s">
        <v>26</v>
      </c>
      <c r="F10" s="22">
        <v>41.575000000000003</v>
      </c>
      <c r="G10" s="22">
        <v>1.18</v>
      </c>
      <c r="H10" s="22"/>
      <c r="I10" s="9">
        <f t="shared" si="2"/>
        <v>49</v>
      </c>
      <c r="J10" s="48"/>
      <c r="K10" s="43">
        <f t="shared" si="3"/>
        <v>25</v>
      </c>
      <c r="L10" s="3" t="str">
        <f t="shared" si="1"/>
        <v>NC[25]</v>
      </c>
    </row>
    <row r="11" spans="1:12">
      <c r="A11" s="6">
        <v>8</v>
      </c>
      <c r="B11" s="22" t="s">
        <v>43</v>
      </c>
      <c r="C11" s="18" t="s">
        <v>44</v>
      </c>
      <c r="D11" s="42">
        <v>6</v>
      </c>
      <c r="E11" s="1" t="s">
        <v>14</v>
      </c>
      <c r="F11" s="22">
        <v>20.55</v>
      </c>
      <c r="G11" s="22">
        <v>8.34</v>
      </c>
      <c r="H11" s="22"/>
      <c r="I11" s="9">
        <f t="shared" si="2"/>
        <v>171</v>
      </c>
      <c r="J11" s="48"/>
      <c r="K11" s="43">
        <f t="shared" si="3"/>
        <v>29</v>
      </c>
      <c r="L11" s="3" t="str">
        <f t="shared" si="1"/>
        <v>NC[29]</v>
      </c>
    </row>
    <row r="12" spans="1:12" ht="17.399999999999999">
      <c r="A12" s="6">
        <v>9</v>
      </c>
      <c r="B12" s="22" t="s">
        <v>64</v>
      </c>
      <c r="C12" s="18" t="s">
        <v>15</v>
      </c>
      <c r="D12" s="42">
        <v>6</v>
      </c>
      <c r="E12" s="1" t="s">
        <v>27</v>
      </c>
      <c r="F12" s="22">
        <v>6.0739999999999998</v>
      </c>
      <c r="G12" s="22">
        <v>22.274999999999999</v>
      </c>
      <c r="H12" s="22"/>
      <c r="I12" s="9">
        <f t="shared" si="2"/>
        <v>135</v>
      </c>
      <c r="J12" s="48"/>
      <c r="K12" s="43">
        <f t="shared" si="3"/>
        <v>23</v>
      </c>
      <c r="L12" s="3" t="str">
        <f t="shared" si="1"/>
        <v>NC[23]</v>
      </c>
    </row>
    <row r="13" spans="1:12" ht="17.399999999999999">
      <c r="A13" s="6">
        <v>10</v>
      </c>
      <c r="B13" s="22"/>
      <c r="C13" s="18" t="s">
        <v>118</v>
      </c>
      <c r="D13" s="42">
        <v>1</v>
      </c>
      <c r="E13" s="1" t="s">
        <v>26</v>
      </c>
      <c r="F13" s="22">
        <v>205.44</v>
      </c>
      <c r="G13" s="22" t="s">
        <v>120</v>
      </c>
      <c r="H13" s="22"/>
      <c r="I13" s="9">
        <v>1</v>
      </c>
      <c r="J13" s="48">
        <v>1</v>
      </c>
      <c r="K13" s="43">
        <v>20</v>
      </c>
      <c r="L13" s="3" t="str">
        <f t="shared" si="1"/>
        <v>NC[20]</v>
      </c>
    </row>
    <row r="14" spans="1:12" ht="17.399999999999999">
      <c r="A14" s="6">
        <v>11</v>
      </c>
      <c r="B14" s="22" t="s">
        <v>64</v>
      </c>
      <c r="C14" s="18" t="s">
        <v>51</v>
      </c>
      <c r="D14" s="42">
        <v>2</v>
      </c>
      <c r="E14" s="1" t="s">
        <v>27</v>
      </c>
      <c r="F14" s="22">
        <v>6.0739999999999998</v>
      </c>
      <c r="G14" s="22">
        <f>29.7*0.25</f>
        <v>7.4249999999999998</v>
      </c>
      <c r="H14" s="27"/>
      <c r="I14" s="9">
        <f t="shared" si="2"/>
        <v>45</v>
      </c>
      <c r="J14" s="2"/>
      <c r="K14" s="43">
        <f t="shared" si="3"/>
        <v>23</v>
      </c>
      <c r="L14" s="3" t="str">
        <f t="shared" si="1"/>
        <v>NC[23]</v>
      </c>
    </row>
    <row r="15" spans="1:12">
      <c r="A15" s="6">
        <v>12</v>
      </c>
      <c r="B15" s="21" t="s">
        <v>47</v>
      </c>
      <c r="C15" s="18" t="s">
        <v>39</v>
      </c>
      <c r="D15" s="63">
        <v>1</v>
      </c>
      <c r="E15" s="22" t="s">
        <v>14</v>
      </c>
      <c r="F15" s="22">
        <v>1.1000000000000001</v>
      </c>
      <c r="G15" s="24">
        <v>8.48</v>
      </c>
      <c r="H15" s="31"/>
      <c r="I15" s="9">
        <f t="shared" si="2"/>
        <v>9</v>
      </c>
      <c r="J15" s="33"/>
      <c r="K15" s="43">
        <f t="shared" si="3"/>
        <v>9</v>
      </c>
      <c r="L15" s="3" t="str">
        <f t="shared" si="1"/>
        <v>NC[9]</v>
      </c>
    </row>
    <row r="16" spans="1:12" ht="17.399999999999999">
      <c r="A16" s="6">
        <v>13</v>
      </c>
      <c r="B16" s="34" t="s">
        <v>65</v>
      </c>
      <c r="C16" s="18" t="s">
        <v>50</v>
      </c>
      <c r="D16" s="63">
        <v>1</v>
      </c>
      <c r="E16" s="1" t="s">
        <v>27</v>
      </c>
      <c r="F16" s="22">
        <v>0.73650000000000004</v>
      </c>
      <c r="G16" s="24">
        <f>25.52*0.75</f>
        <v>19.14</v>
      </c>
      <c r="H16" s="31"/>
      <c r="I16" s="9">
        <f t="shared" si="2"/>
        <v>14</v>
      </c>
      <c r="J16" s="32"/>
      <c r="K16" s="43">
        <f t="shared" si="3"/>
        <v>14</v>
      </c>
      <c r="L16" s="3" t="str">
        <f t="shared" si="1"/>
        <v>NC[14]</v>
      </c>
    </row>
    <row r="17" spans="1:12" ht="17.399999999999999">
      <c r="A17" s="6">
        <v>14</v>
      </c>
      <c r="B17" s="21" t="s">
        <v>79</v>
      </c>
      <c r="C17" s="39" t="s">
        <v>78</v>
      </c>
      <c r="D17" s="63">
        <v>1</v>
      </c>
      <c r="E17" s="1" t="s">
        <v>26</v>
      </c>
      <c r="F17" s="22">
        <v>6.94</v>
      </c>
      <c r="G17" s="24">
        <v>4.05</v>
      </c>
      <c r="H17" s="31"/>
      <c r="I17" s="9">
        <f t="shared" si="2"/>
        <v>28</v>
      </c>
      <c r="J17" s="32"/>
      <c r="K17" s="43">
        <f t="shared" si="3"/>
        <v>28</v>
      </c>
      <c r="L17" s="3" t="str">
        <f t="shared" si="1"/>
        <v>NC[28]</v>
      </c>
    </row>
    <row r="18" spans="1:12" ht="17.399999999999999">
      <c r="A18" s="6">
        <v>15</v>
      </c>
      <c r="B18" s="34" t="s">
        <v>65</v>
      </c>
      <c r="C18" s="18" t="s">
        <v>16</v>
      </c>
      <c r="D18" s="63">
        <v>1</v>
      </c>
      <c r="E18" s="1" t="s">
        <v>27</v>
      </c>
      <c r="F18" s="22">
        <v>0.73650000000000004</v>
      </c>
      <c r="G18" s="24">
        <f>25.52*0.25</f>
        <v>6.38</v>
      </c>
      <c r="H18" s="31"/>
      <c r="I18" s="9">
        <f t="shared" si="2"/>
        <v>5</v>
      </c>
      <c r="J18" s="32"/>
      <c r="K18" s="43">
        <f t="shared" si="3"/>
        <v>5</v>
      </c>
      <c r="L18" s="3" t="str">
        <f t="shared" si="1"/>
        <v>NC[5]</v>
      </c>
    </row>
    <row r="19" spans="1:12" ht="17.399999999999999">
      <c r="A19" s="6">
        <v>16</v>
      </c>
      <c r="B19" s="21" t="s">
        <v>53</v>
      </c>
      <c r="C19" s="18" t="s">
        <v>129</v>
      </c>
      <c r="D19" s="42">
        <v>1</v>
      </c>
      <c r="E19" s="8" t="s">
        <v>52</v>
      </c>
      <c r="F19" s="21">
        <v>9.9329999999999998</v>
      </c>
      <c r="G19" s="21"/>
      <c r="H19" s="21">
        <v>0.12</v>
      </c>
      <c r="I19" s="23"/>
      <c r="J19" s="48">
        <f t="shared" ref="J19" si="4">ROUND(F19*H19,0)</f>
        <v>1</v>
      </c>
      <c r="K19" s="43">
        <v>25</v>
      </c>
      <c r="L19" s="3" t="str">
        <f t="shared" si="1"/>
        <v>NC[25]</v>
      </c>
    </row>
    <row r="20" spans="1:12" ht="19.2">
      <c r="A20" s="6">
        <v>18</v>
      </c>
      <c r="B20" s="16"/>
      <c r="C20" s="26" t="s">
        <v>18</v>
      </c>
      <c r="D20" s="42"/>
      <c r="E20" s="8" t="s">
        <v>6</v>
      </c>
      <c r="F20" s="19"/>
      <c r="G20" s="19"/>
      <c r="H20" s="19"/>
      <c r="I20" s="23"/>
      <c r="J20" s="12"/>
      <c r="K20" s="43"/>
    </row>
    <row r="21" spans="1:12" ht="19.2">
      <c r="A21" s="6">
        <v>19</v>
      </c>
      <c r="C21" s="26" t="s">
        <v>19</v>
      </c>
      <c r="D21" s="42"/>
      <c r="E21" s="8"/>
      <c r="F21" s="21"/>
      <c r="G21" s="21"/>
      <c r="H21" s="21"/>
      <c r="I21" s="23"/>
      <c r="J21" s="9"/>
      <c r="K21" s="43"/>
    </row>
    <row r="22" spans="1:12">
      <c r="A22" s="6">
        <v>20</v>
      </c>
      <c r="B22" s="21" t="s">
        <v>47</v>
      </c>
      <c r="C22" s="19" t="s">
        <v>46</v>
      </c>
      <c r="D22" s="42">
        <v>2</v>
      </c>
      <c r="E22" s="8" t="s">
        <v>14</v>
      </c>
      <c r="F22" s="21">
        <v>5.97</v>
      </c>
      <c r="G22" s="21">
        <v>8.48</v>
      </c>
      <c r="H22" s="21"/>
      <c r="I22" s="9">
        <f t="shared" ref="I22:I36" si="5">ROUND(G22*F22,0)</f>
        <v>51</v>
      </c>
      <c r="J22" s="9"/>
      <c r="K22" s="43">
        <f t="shared" ref="K22:K36" si="6">ROUND(I22/D22,0)</f>
        <v>26</v>
      </c>
      <c r="L22" s="3" t="str">
        <f t="shared" si="1"/>
        <v>NC[26]</v>
      </c>
    </row>
    <row r="23" spans="1:12" ht="17.399999999999999">
      <c r="A23" s="6">
        <v>21</v>
      </c>
      <c r="B23" s="34" t="s">
        <v>65</v>
      </c>
      <c r="C23" s="35" t="s">
        <v>48</v>
      </c>
      <c r="D23" s="50">
        <v>3</v>
      </c>
      <c r="E23" s="36" t="s">
        <v>29</v>
      </c>
      <c r="F23" s="34">
        <v>3.9685000000000001</v>
      </c>
      <c r="G23" s="37">
        <f>25.52*0.75</f>
        <v>19.14</v>
      </c>
      <c r="H23" s="34"/>
      <c r="I23" s="9">
        <f t="shared" si="5"/>
        <v>76</v>
      </c>
      <c r="J23" s="38"/>
      <c r="K23" s="43">
        <f t="shared" si="6"/>
        <v>25</v>
      </c>
      <c r="L23" s="3" t="str">
        <f t="shared" si="1"/>
        <v>NC[25]</v>
      </c>
    </row>
    <row r="24" spans="1:12" ht="17.399999999999999">
      <c r="A24" s="6">
        <v>22</v>
      </c>
      <c r="B24" s="21"/>
      <c r="C24" s="19" t="s">
        <v>121</v>
      </c>
      <c r="D24" s="42">
        <v>1</v>
      </c>
      <c r="E24" s="8" t="s">
        <v>28</v>
      </c>
      <c r="F24" s="21">
        <v>38.03</v>
      </c>
      <c r="G24" s="21" t="s">
        <v>120</v>
      </c>
      <c r="H24" s="21"/>
      <c r="I24" s="9">
        <v>1</v>
      </c>
      <c r="J24" s="48">
        <v>1</v>
      </c>
      <c r="K24" s="43">
        <v>20</v>
      </c>
      <c r="L24" s="3" t="str">
        <f t="shared" si="1"/>
        <v>NC[20]</v>
      </c>
    </row>
    <row r="25" spans="1:12" ht="17.399999999999999">
      <c r="A25" s="6">
        <v>23</v>
      </c>
      <c r="B25" s="34" t="s">
        <v>65</v>
      </c>
      <c r="C25" s="35" t="s">
        <v>49</v>
      </c>
      <c r="D25" s="50">
        <v>3</v>
      </c>
      <c r="E25" s="36" t="s">
        <v>29</v>
      </c>
      <c r="F25" s="34">
        <v>3.9685000000000001</v>
      </c>
      <c r="G25" s="37">
        <f>25.52*0.25</f>
        <v>6.38</v>
      </c>
      <c r="H25" s="34"/>
      <c r="I25" s="9">
        <f t="shared" si="5"/>
        <v>25</v>
      </c>
      <c r="J25" s="38"/>
      <c r="K25" s="43">
        <f t="shared" si="6"/>
        <v>8</v>
      </c>
      <c r="L25" s="3" t="str">
        <f t="shared" si="1"/>
        <v>NC[8]</v>
      </c>
    </row>
    <row r="26" spans="1:12" ht="17.399999999999999">
      <c r="A26" s="6">
        <v>24</v>
      </c>
      <c r="B26" s="21" t="s">
        <v>66</v>
      </c>
      <c r="C26" s="19" t="s">
        <v>55</v>
      </c>
      <c r="D26" s="42">
        <v>7</v>
      </c>
      <c r="E26" s="8" t="s">
        <v>29</v>
      </c>
      <c r="F26" s="21">
        <v>9.6722000000000001</v>
      </c>
      <c r="G26" s="21">
        <f>21.45*0.75</f>
        <v>16.087499999999999</v>
      </c>
      <c r="H26" s="21"/>
      <c r="I26" s="9">
        <f t="shared" si="5"/>
        <v>156</v>
      </c>
      <c r="J26" s="9"/>
      <c r="K26" s="43">
        <f t="shared" si="6"/>
        <v>22</v>
      </c>
      <c r="L26" s="3" t="str">
        <f t="shared" si="1"/>
        <v>NC[22]</v>
      </c>
    </row>
    <row r="27" spans="1:12">
      <c r="A27" s="6">
        <v>25</v>
      </c>
      <c r="B27" s="21" t="s">
        <v>67</v>
      </c>
      <c r="C27" s="19" t="s">
        <v>100</v>
      </c>
      <c r="D27" s="42">
        <v>6</v>
      </c>
      <c r="E27" s="8" t="s">
        <v>14</v>
      </c>
      <c r="F27" s="21">
        <v>8.2200000000000006</v>
      </c>
      <c r="G27" s="21">
        <v>9.1</v>
      </c>
      <c r="H27" s="21"/>
      <c r="I27" s="9">
        <f t="shared" si="5"/>
        <v>75</v>
      </c>
      <c r="J27" s="9"/>
      <c r="K27" s="43">
        <f t="shared" si="6"/>
        <v>13</v>
      </c>
      <c r="L27" s="3" t="str">
        <f t="shared" si="1"/>
        <v>NC[13]</v>
      </c>
    </row>
    <row r="28" spans="1:12" ht="17.399999999999999">
      <c r="A28" s="6">
        <v>26</v>
      </c>
      <c r="B28" s="21"/>
      <c r="C28" s="19" t="s">
        <v>122</v>
      </c>
      <c r="D28" s="42">
        <v>1</v>
      </c>
      <c r="E28" s="28" t="s">
        <v>45</v>
      </c>
      <c r="F28" s="21">
        <v>104.65</v>
      </c>
      <c r="G28" s="28" t="s">
        <v>120</v>
      </c>
      <c r="H28" s="21"/>
      <c r="I28" s="9">
        <v>1</v>
      </c>
      <c r="J28" s="48">
        <v>1</v>
      </c>
      <c r="K28" s="43">
        <v>20</v>
      </c>
      <c r="L28" s="3" t="str">
        <f t="shared" si="1"/>
        <v>NC[20]</v>
      </c>
    </row>
    <row r="29" spans="1:12" ht="17.399999999999999">
      <c r="A29" s="6">
        <v>27</v>
      </c>
      <c r="B29" s="21" t="s">
        <v>66</v>
      </c>
      <c r="C29" s="19" t="s">
        <v>20</v>
      </c>
      <c r="D29" s="42">
        <v>6</v>
      </c>
      <c r="E29" s="8" t="s">
        <v>29</v>
      </c>
      <c r="F29" s="21">
        <v>9.6722000000000001</v>
      </c>
      <c r="G29" s="21">
        <f>21.45*0.25</f>
        <v>5.3624999999999998</v>
      </c>
      <c r="H29" s="21"/>
      <c r="I29" s="9">
        <f t="shared" si="5"/>
        <v>52</v>
      </c>
      <c r="J29" s="29"/>
      <c r="K29" s="43">
        <f t="shared" si="6"/>
        <v>9</v>
      </c>
      <c r="L29" s="3" t="str">
        <f t="shared" si="1"/>
        <v>NC[9]</v>
      </c>
    </row>
    <row r="30" spans="1:12" ht="17.399999999999999">
      <c r="A30" s="6">
        <v>28</v>
      </c>
      <c r="B30" s="21" t="s">
        <v>17</v>
      </c>
      <c r="C30" s="19" t="s">
        <v>101</v>
      </c>
      <c r="D30" s="42">
        <v>17</v>
      </c>
      <c r="E30" s="8" t="s">
        <v>28</v>
      </c>
      <c r="F30" s="21">
        <v>163.25</v>
      </c>
      <c r="G30" s="21">
        <v>1.92</v>
      </c>
      <c r="H30" s="21"/>
      <c r="I30" s="9">
        <f t="shared" si="5"/>
        <v>313</v>
      </c>
      <c r="J30" s="9"/>
      <c r="K30" s="43">
        <f t="shared" si="6"/>
        <v>18</v>
      </c>
      <c r="L30" s="3" t="str">
        <f t="shared" si="1"/>
        <v>NC[18]</v>
      </c>
    </row>
    <row r="31" spans="1:12" ht="17.399999999999999">
      <c r="A31" s="6">
        <v>29</v>
      </c>
      <c r="B31" s="21" t="s">
        <v>66</v>
      </c>
      <c r="C31" s="19" t="s">
        <v>57</v>
      </c>
      <c r="D31" s="42">
        <v>1</v>
      </c>
      <c r="E31" s="8" t="s">
        <v>29</v>
      </c>
      <c r="F31" s="21">
        <v>0.26989999999999997</v>
      </c>
      <c r="G31" s="21">
        <f>21.45*0.75</f>
        <v>16.087499999999999</v>
      </c>
      <c r="H31" s="21"/>
      <c r="I31" s="9">
        <f t="shared" si="5"/>
        <v>4</v>
      </c>
      <c r="J31" s="9"/>
      <c r="K31" s="43">
        <f t="shared" si="6"/>
        <v>4</v>
      </c>
      <c r="L31" s="3" t="str">
        <f t="shared" si="1"/>
        <v>NC[4]</v>
      </c>
    </row>
    <row r="32" spans="1:12">
      <c r="A32" s="6">
        <v>30</v>
      </c>
      <c r="B32" s="21" t="s">
        <v>115</v>
      </c>
      <c r="C32" s="19" t="s">
        <v>99</v>
      </c>
      <c r="D32" s="42">
        <v>1</v>
      </c>
      <c r="E32" s="8" t="s">
        <v>14</v>
      </c>
      <c r="F32" s="21">
        <v>0.3</v>
      </c>
      <c r="G32" s="21">
        <v>14.41</v>
      </c>
      <c r="H32" s="21"/>
      <c r="I32" s="9">
        <f t="shared" si="5"/>
        <v>4</v>
      </c>
      <c r="J32" s="9"/>
      <c r="K32" s="43">
        <f t="shared" si="6"/>
        <v>4</v>
      </c>
      <c r="L32" s="3" t="str">
        <f t="shared" si="1"/>
        <v>NC[4]</v>
      </c>
    </row>
    <row r="33" spans="1:12" ht="17.399999999999999">
      <c r="A33" s="6">
        <v>31</v>
      </c>
      <c r="B33" s="21" t="s">
        <v>106</v>
      </c>
      <c r="C33" s="19" t="s">
        <v>80</v>
      </c>
      <c r="D33" s="42">
        <v>1</v>
      </c>
      <c r="E33" s="8" t="s">
        <v>28</v>
      </c>
      <c r="F33" s="21">
        <v>3.78</v>
      </c>
      <c r="G33" s="28">
        <v>2.9</v>
      </c>
      <c r="H33" s="21"/>
      <c r="I33" s="9">
        <f t="shared" si="5"/>
        <v>11</v>
      </c>
      <c r="J33" s="9"/>
      <c r="K33" s="43">
        <f t="shared" si="6"/>
        <v>11</v>
      </c>
      <c r="L33" s="3" t="str">
        <f t="shared" si="1"/>
        <v>NC[11]</v>
      </c>
    </row>
    <row r="34" spans="1:12" ht="17.399999999999999">
      <c r="A34" s="6">
        <v>32</v>
      </c>
      <c r="B34" s="21" t="s">
        <v>66</v>
      </c>
      <c r="C34" s="19" t="s">
        <v>59</v>
      </c>
      <c r="D34" s="42">
        <v>1</v>
      </c>
      <c r="E34" s="8" t="s">
        <v>29</v>
      </c>
      <c r="F34" s="21">
        <v>0.26989999999999997</v>
      </c>
      <c r="G34" s="21">
        <f>21.45*0.25</f>
        <v>5.3624999999999998</v>
      </c>
      <c r="H34" s="25"/>
      <c r="I34" s="9">
        <f t="shared" si="5"/>
        <v>1</v>
      </c>
      <c r="J34" s="13"/>
      <c r="K34" s="43">
        <v>2</v>
      </c>
      <c r="L34" s="3" t="str">
        <f t="shared" si="1"/>
        <v>NC[2]</v>
      </c>
    </row>
    <row r="35" spans="1:12" ht="17.399999999999999">
      <c r="A35" s="6">
        <v>33</v>
      </c>
      <c r="B35" s="21" t="s">
        <v>61</v>
      </c>
      <c r="C35" s="19" t="s">
        <v>125</v>
      </c>
      <c r="D35" s="42">
        <v>17</v>
      </c>
      <c r="E35" s="8" t="s">
        <v>30</v>
      </c>
      <c r="F35" s="21">
        <v>2065.0500000000002</v>
      </c>
      <c r="G35" s="21">
        <v>0.2</v>
      </c>
      <c r="H35" s="21"/>
      <c r="I35" s="9">
        <f t="shared" si="5"/>
        <v>413</v>
      </c>
      <c r="J35" s="9"/>
      <c r="K35" s="43">
        <f t="shared" si="6"/>
        <v>24</v>
      </c>
      <c r="L35" s="3" t="str">
        <f t="shared" si="1"/>
        <v>NC[24]</v>
      </c>
    </row>
    <row r="36" spans="1:12" ht="17.399999999999999">
      <c r="A36" s="6">
        <v>35</v>
      </c>
      <c r="B36" s="21" t="s">
        <v>62</v>
      </c>
      <c r="C36" s="19" t="s">
        <v>63</v>
      </c>
      <c r="D36" s="42">
        <v>4</v>
      </c>
      <c r="E36" s="8" t="s">
        <v>30</v>
      </c>
      <c r="F36" s="21">
        <v>610.75</v>
      </c>
      <c r="G36" s="21">
        <v>0.17</v>
      </c>
      <c r="H36" s="21"/>
      <c r="I36" s="9">
        <f t="shared" si="5"/>
        <v>104</v>
      </c>
      <c r="J36" s="9"/>
      <c r="K36" s="43">
        <f t="shared" si="6"/>
        <v>26</v>
      </c>
      <c r="L36" s="3" t="str">
        <f t="shared" si="1"/>
        <v>NC[26]</v>
      </c>
    </row>
    <row r="37" spans="1:12" ht="19.2">
      <c r="A37" s="6">
        <v>37</v>
      </c>
      <c r="B37" s="53"/>
      <c r="C37" s="54" t="s">
        <v>85</v>
      </c>
      <c r="D37" s="50"/>
      <c r="E37" s="36" t="s">
        <v>6</v>
      </c>
      <c r="F37" s="34"/>
      <c r="G37" s="34"/>
      <c r="H37" s="34"/>
      <c r="I37" s="55"/>
      <c r="J37" s="38"/>
      <c r="K37" s="44"/>
    </row>
    <row r="38" spans="1:12">
      <c r="A38" s="6">
        <v>38</v>
      </c>
      <c r="B38" s="34" t="s">
        <v>84</v>
      </c>
      <c r="C38" s="35" t="s">
        <v>83</v>
      </c>
      <c r="D38" s="50">
        <v>3</v>
      </c>
      <c r="E38" s="36" t="s">
        <v>14</v>
      </c>
      <c r="F38" s="34">
        <v>5.09</v>
      </c>
      <c r="G38" s="34">
        <v>8.85</v>
      </c>
      <c r="H38" s="34"/>
      <c r="I38" s="9">
        <f t="shared" ref="I38:I68" si="7">ROUND(G38*F38,0)</f>
        <v>45</v>
      </c>
      <c r="J38" s="38"/>
      <c r="K38" s="43">
        <f t="shared" ref="K38" si="8">ROUND(I38/D38,0)</f>
        <v>15</v>
      </c>
      <c r="L38" s="3" t="str">
        <f t="shared" si="1"/>
        <v>NC[15]</v>
      </c>
    </row>
    <row r="39" spans="1:12" ht="17.399999999999999">
      <c r="A39" s="6">
        <v>39</v>
      </c>
      <c r="B39" s="34" t="s">
        <v>65</v>
      </c>
      <c r="C39" s="35" t="s">
        <v>48</v>
      </c>
      <c r="D39" s="50">
        <v>3</v>
      </c>
      <c r="E39" s="36" t="s">
        <v>29</v>
      </c>
      <c r="F39" s="34">
        <v>3.5447000000000002</v>
      </c>
      <c r="G39" s="37">
        <f>25.52*0.75</f>
        <v>19.14</v>
      </c>
      <c r="H39" s="34"/>
      <c r="I39" s="9">
        <f t="shared" si="7"/>
        <v>68</v>
      </c>
      <c r="J39" s="38"/>
      <c r="K39" s="43">
        <f t="shared" ref="K39" si="9">ROUND(I39/D39,0)</f>
        <v>23</v>
      </c>
      <c r="L39" s="3" t="str">
        <f t="shared" si="1"/>
        <v>NC[23]</v>
      </c>
    </row>
    <row r="40" spans="1:12" ht="17.399999999999999">
      <c r="A40" s="6">
        <v>40</v>
      </c>
      <c r="B40" s="34"/>
      <c r="C40" s="35" t="s">
        <v>123</v>
      </c>
      <c r="D40" s="50">
        <v>1</v>
      </c>
      <c r="E40" s="36" t="s">
        <v>28</v>
      </c>
      <c r="F40" s="34">
        <v>32.44</v>
      </c>
      <c r="G40" s="34" t="s">
        <v>120</v>
      </c>
      <c r="H40" s="34"/>
      <c r="I40" s="55">
        <v>1</v>
      </c>
      <c r="J40" s="48">
        <v>1</v>
      </c>
      <c r="K40" s="44">
        <v>20</v>
      </c>
      <c r="L40" s="3" t="str">
        <f t="shared" si="1"/>
        <v>NC[20]</v>
      </c>
    </row>
    <row r="41" spans="1:12" ht="17.399999999999999">
      <c r="A41" s="6">
        <v>41</v>
      </c>
      <c r="B41" s="34" t="s">
        <v>65</v>
      </c>
      <c r="C41" s="35" t="s">
        <v>49</v>
      </c>
      <c r="D41" s="50">
        <v>3</v>
      </c>
      <c r="E41" s="36" t="s">
        <v>29</v>
      </c>
      <c r="F41" s="34">
        <v>3.5447000000000002</v>
      </c>
      <c r="G41" s="37">
        <f>25.52*0.25</f>
        <v>6.38</v>
      </c>
      <c r="H41" s="34"/>
      <c r="I41" s="9">
        <f t="shared" si="7"/>
        <v>23</v>
      </c>
      <c r="J41" s="38"/>
      <c r="K41" s="43">
        <f t="shared" ref="K41:K52" si="10">ROUND(I41/D41,0)</f>
        <v>8</v>
      </c>
      <c r="L41" s="3" t="str">
        <f t="shared" si="1"/>
        <v>NC[8]</v>
      </c>
    </row>
    <row r="42" spans="1:12" ht="17.399999999999999">
      <c r="A42" s="6">
        <v>42</v>
      </c>
      <c r="B42" s="34" t="s">
        <v>66</v>
      </c>
      <c r="C42" s="35" t="s">
        <v>55</v>
      </c>
      <c r="D42" s="50">
        <v>8</v>
      </c>
      <c r="E42" s="36" t="s">
        <v>29</v>
      </c>
      <c r="F42" s="34">
        <v>9.4068000000000005</v>
      </c>
      <c r="G42" s="34">
        <f>21.45*0.75</f>
        <v>16.087499999999999</v>
      </c>
      <c r="H42" s="34"/>
      <c r="I42" s="9">
        <f t="shared" si="7"/>
        <v>151</v>
      </c>
      <c r="J42" s="38"/>
      <c r="K42" s="43">
        <f t="shared" si="10"/>
        <v>19</v>
      </c>
      <c r="L42" s="3" t="str">
        <f t="shared" si="1"/>
        <v>NC[19]</v>
      </c>
    </row>
    <row r="43" spans="1:12">
      <c r="A43" s="6">
        <v>43</v>
      </c>
      <c r="B43" s="34" t="s">
        <v>96</v>
      </c>
      <c r="C43" s="35" t="s">
        <v>56</v>
      </c>
      <c r="D43" s="50">
        <v>7</v>
      </c>
      <c r="E43" s="36" t="s">
        <v>14</v>
      </c>
      <c r="F43" s="34">
        <v>7.71</v>
      </c>
      <c r="G43" s="34">
        <v>9.17</v>
      </c>
      <c r="H43" s="34"/>
      <c r="I43" s="9">
        <f t="shared" si="7"/>
        <v>71</v>
      </c>
      <c r="J43" s="38"/>
      <c r="K43" s="43">
        <f t="shared" si="10"/>
        <v>10</v>
      </c>
      <c r="L43" s="3" t="str">
        <f t="shared" si="1"/>
        <v>NC[10]</v>
      </c>
    </row>
    <row r="44" spans="1:12" ht="17.399999999999999">
      <c r="A44" s="6">
        <v>44</v>
      </c>
      <c r="B44" s="34"/>
      <c r="C44" s="35" t="s">
        <v>124</v>
      </c>
      <c r="D44" s="50">
        <v>1</v>
      </c>
      <c r="E44" s="56" t="s">
        <v>45</v>
      </c>
      <c r="F44" s="34">
        <v>98.19</v>
      </c>
      <c r="G44" s="56" t="s">
        <v>120</v>
      </c>
      <c r="H44" s="34"/>
      <c r="I44" s="9">
        <v>1</v>
      </c>
      <c r="J44" s="48">
        <v>1</v>
      </c>
      <c r="K44" s="44">
        <v>20</v>
      </c>
      <c r="L44" s="3" t="str">
        <f t="shared" si="1"/>
        <v>NC[20]</v>
      </c>
    </row>
    <row r="45" spans="1:12" ht="17.399999999999999">
      <c r="A45" s="6">
        <v>45</v>
      </c>
      <c r="B45" s="34" t="s">
        <v>66</v>
      </c>
      <c r="C45" s="35" t="s">
        <v>20</v>
      </c>
      <c r="D45" s="50">
        <v>6</v>
      </c>
      <c r="E45" s="36" t="s">
        <v>29</v>
      </c>
      <c r="F45" s="34">
        <v>9.4068000000000005</v>
      </c>
      <c r="G45" s="34">
        <f>21.45*0.25</f>
        <v>5.3624999999999998</v>
      </c>
      <c r="H45" s="57"/>
      <c r="I45" s="9">
        <f t="shared" si="7"/>
        <v>50</v>
      </c>
      <c r="J45" s="58"/>
      <c r="K45" s="43">
        <f t="shared" si="10"/>
        <v>8</v>
      </c>
      <c r="L45" s="3" t="str">
        <f t="shared" si="1"/>
        <v>NC[8]</v>
      </c>
    </row>
    <row r="46" spans="1:12" ht="17.399999999999999">
      <c r="A46" s="6">
        <v>46</v>
      </c>
      <c r="B46" s="34" t="s">
        <v>98</v>
      </c>
      <c r="C46" s="35" t="s">
        <v>102</v>
      </c>
      <c r="D46" s="50">
        <v>17</v>
      </c>
      <c r="E46" s="36" t="s">
        <v>28</v>
      </c>
      <c r="F46" s="34">
        <v>148.9</v>
      </c>
      <c r="G46" s="34">
        <v>1.97</v>
      </c>
      <c r="H46" s="34"/>
      <c r="I46" s="9">
        <f t="shared" si="7"/>
        <v>293</v>
      </c>
      <c r="J46" s="38"/>
      <c r="K46" s="43">
        <f t="shared" si="10"/>
        <v>17</v>
      </c>
      <c r="L46" s="3" t="str">
        <f t="shared" si="1"/>
        <v>NC[17]</v>
      </c>
    </row>
    <row r="47" spans="1:12" ht="17.399999999999999">
      <c r="A47" s="6">
        <v>47</v>
      </c>
      <c r="B47" s="34" t="s">
        <v>66</v>
      </c>
      <c r="C47" s="35" t="s">
        <v>57</v>
      </c>
      <c r="D47" s="50">
        <v>1</v>
      </c>
      <c r="E47" s="36" t="s">
        <v>29</v>
      </c>
      <c r="F47" s="34">
        <v>0.31023000000000001</v>
      </c>
      <c r="G47" s="34">
        <f>21.45*0.75</f>
        <v>16.087499999999999</v>
      </c>
      <c r="H47" s="34"/>
      <c r="I47" s="9">
        <f t="shared" si="7"/>
        <v>5</v>
      </c>
      <c r="J47" s="38"/>
      <c r="K47" s="43">
        <f t="shared" si="10"/>
        <v>5</v>
      </c>
      <c r="L47" s="3" t="str">
        <f t="shared" si="1"/>
        <v>NC[5]</v>
      </c>
    </row>
    <row r="48" spans="1:12">
      <c r="A48" s="6">
        <v>48</v>
      </c>
      <c r="B48" s="34" t="s">
        <v>116</v>
      </c>
      <c r="C48" s="35" t="s">
        <v>58</v>
      </c>
      <c r="D48" s="50">
        <v>1</v>
      </c>
      <c r="E48" s="36" t="s">
        <v>14</v>
      </c>
      <c r="F48" s="34">
        <v>0.3</v>
      </c>
      <c r="G48" s="34">
        <v>14.63</v>
      </c>
      <c r="H48" s="34"/>
      <c r="I48" s="9">
        <f t="shared" si="7"/>
        <v>4</v>
      </c>
      <c r="J48" s="38"/>
      <c r="K48" s="43">
        <f t="shared" si="10"/>
        <v>4</v>
      </c>
      <c r="L48" s="3" t="str">
        <f t="shared" si="1"/>
        <v>NC[4]</v>
      </c>
    </row>
    <row r="49" spans="1:12" ht="17.399999999999999">
      <c r="A49" s="6">
        <v>49</v>
      </c>
      <c r="B49" s="21" t="s">
        <v>106</v>
      </c>
      <c r="C49" s="35" t="s">
        <v>80</v>
      </c>
      <c r="D49" s="50">
        <v>1</v>
      </c>
      <c r="E49" s="36" t="s">
        <v>28</v>
      </c>
      <c r="F49" s="34">
        <v>3.95</v>
      </c>
      <c r="G49" s="56">
        <v>2.9</v>
      </c>
      <c r="H49" s="34"/>
      <c r="I49" s="9">
        <f t="shared" si="7"/>
        <v>11</v>
      </c>
      <c r="J49" s="38"/>
      <c r="K49" s="43">
        <f t="shared" si="10"/>
        <v>11</v>
      </c>
      <c r="L49" s="3" t="str">
        <f t="shared" si="1"/>
        <v>NC[11]</v>
      </c>
    </row>
    <row r="50" spans="1:12" ht="17.399999999999999">
      <c r="A50" s="6">
        <v>50</v>
      </c>
      <c r="B50" s="34" t="s">
        <v>66</v>
      </c>
      <c r="C50" s="35" t="s">
        <v>59</v>
      </c>
      <c r="D50" s="50">
        <v>1</v>
      </c>
      <c r="E50" s="36" t="s">
        <v>29</v>
      </c>
      <c r="F50" s="34">
        <v>0.31023000000000001</v>
      </c>
      <c r="G50" s="34">
        <f>21.45*0.25</f>
        <v>5.3624999999999998</v>
      </c>
      <c r="H50" s="57"/>
      <c r="I50" s="9">
        <f t="shared" si="7"/>
        <v>2</v>
      </c>
      <c r="J50" s="58"/>
      <c r="K50" s="43">
        <f t="shared" si="10"/>
        <v>2</v>
      </c>
      <c r="L50" s="3" t="str">
        <f t="shared" si="1"/>
        <v>NC[2]</v>
      </c>
    </row>
    <row r="51" spans="1:12" ht="17.399999999999999">
      <c r="A51" s="6">
        <v>51</v>
      </c>
      <c r="B51" s="34" t="s">
        <v>61</v>
      </c>
      <c r="C51" s="35" t="s">
        <v>125</v>
      </c>
      <c r="D51" s="50">
        <v>17</v>
      </c>
      <c r="E51" s="36" t="s">
        <v>30</v>
      </c>
      <c r="F51" s="34">
        <v>1917.87</v>
      </c>
      <c r="G51" s="34">
        <v>0.2</v>
      </c>
      <c r="H51" s="34"/>
      <c r="I51" s="9">
        <f t="shared" si="7"/>
        <v>384</v>
      </c>
      <c r="J51" s="38"/>
      <c r="K51" s="43">
        <f t="shared" si="10"/>
        <v>23</v>
      </c>
      <c r="L51" s="3" t="str">
        <f t="shared" si="1"/>
        <v>NC[23]</v>
      </c>
    </row>
    <row r="52" spans="1:12" ht="17.399999999999999">
      <c r="A52" s="6">
        <v>53</v>
      </c>
      <c r="B52" s="34" t="s">
        <v>62</v>
      </c>
      <c r="C52" s="35" t="s">
        <v>63</v>
      </c>
      <c r="D52" s="50">
        <v>5</v>
      </c>
      <c r="E52" s="36" t="s">
        <v>30</v>
      </c>
      <c r="F52" s="34">
        <v>610.75</v>
      </c>
      <c r="G52" s="34">
        <v>0.17</v>
      </c>
      <c r="H52" s="34"/>
      <c r="I52" s="9">
        <f t="shared" si="7"/>
        <v>104</v>
      </c>
      <c r="J52" s="38"/>
      <c r="K52" s="43">
        <f t="shared" si="10"/>
        <v>21</v>
      </c>
      <c r="L52" s="3" t="str">
        <f t="shared" si="1"/>
        <v>NC[21]</v>
      </c>
    </row>
    <row r="53" spans="1:12" ht="19.2">
      <c r="A53" s="6">
        <v>55</v>
      </c>
      <c r="B53" s="53"/>
      <c r="C53" s="54" t="s">
        <v>86</v>
      </c>
      <c r="D53" s="50"/>
      <c r="E53" s="36" t="s">
        <v>6</v>
      </c>
      <c r="F53" s="34"/>
      <c r="G53" s="34"/>
      <c r="H53" s="34"/>
      <c r="I53" s="55"/>
      <c r="J53" s="38"/>
      <c r="K53" s="44"/>
    </row>
    <row r="54" spans="1:12">
      <c r="A54" s="6">
        <v>56</v>
      </c>
      <c r="B54" s="34" t="s">
        <v>87</v>
      </c>
      <c r="C54" s="35" t="s">
        <v>88</v>
      </c>
      <c r="D54" s="50">
        <v>3</v>
      </c>
      <c r="E54" s="36" t="s">
        <v>14</v>
      </c>
      <c r="F54" s="34">
        <v>5.09</v>
      </c>
      <c r="G54" s="34">
        <v>9.74</v>
      </c>
      <c r="H54" s="34"/>
      <c r="I54" s="9">
        <f t="shared" si="7"/>
        <v>50</v>
      </c>
      <c r="J54" s="38"/>
      <c r="K54" s="43">
        <f t="shared" ref="K54:K68" si="11">ROUND(I54/D54,0)</f>
        <v>17</v>
      </c>
      <c r="L54" s="3" t="str">
        <f t="shared" si="1"/>
        <v>NC[17]</v>
      </c>
    </row>
    <row r="55" spans="1:12" ht="17.399999999999999">
      <c r="A55" s="6">
        <v>57</v>
      </c>
      <c r="B55" s="34" t="s">
        <v>89</v>
      </c>
      <c r="C55" s="35" t="s">
        <v>90</v>
      </c>
      <c r="D55" s="50">
        <v>3</v>
      </c>
      <c r="E55" s="36" t="s">
        <v>29</v>
      </c>
      <c r="F55" s="34">
        <v>3.5447000000000002</v>
      </c>
      <c r="G55" s="37">
        <f>24.75*0.75</f>
        <v>18.5625</v>
      </c>
      <c r="H55" s="34"/>
      <c r="I55" s="9">
        <f t="shared" si="7"/>
        <v>66</v>
      </c>
      <c r="J55" s="38"/>
      <c r="K55" s="43">
        <f t="shared" si="11"/>
        <v>22</v>
      </c>
      <c r="L55" s="3" t="str">
        <f t="shared" si="1"/>
        <v>NC[22]</v>
      </c>
    </row>
    <row r="56" spans="1:12" ht="17.399999999999999">
      <c r="A56" s="6">
        <v>58</v>
      </c>
      <c r="B56" s="34"/>
      <c r="C56" s="35" t="s">
        <v>121</v>
      </c>
      <c r="D56" s="50">
        <v>1</v>
      </c>
      <c r="E56" s="36" t="s">
        <v>28</v>
      </c>
      <c r="F56" s="34">
        <v>32.44</v>
      </c>
      <c r="G56" s="34" t="s">
        <v>120</v>
      </c>
      <c r="H56" s="34"/>
      <c r="I56" s="9">
        <v>1</v>
      </c>
      <c r="J56" s="48">
        <v>1</v>
      </c>
      <c r="K56" s="44">
        <v>20</v>
      </c>
      <c r="L56" s="3" t="str">
        <f t="shared" si="1"/>
        <v>NC[20]</v>
      </c>
    </row>
    <row r="57" spans="1:12" ht="17.399999999999999">
      <c r="A57" s="6">
        <v>59</v>
      </c>
      <c r="B57" s="34" t="s">
        <v>89</v>
      </c>
      <c r="C57" s="35" t="s">
        <v>92</v>
      </c>
      <c r="D57" s="50">
        <v>4</v>
      </c>
      <c r="E57" s="36" t="s">
        <v>29</v>
      </c>
      <c r="F57" s="34">
        <v>3.5447000000000002</v>
      </c>
      <c r="G57" s="37">
        <f>24.75*0.25</f>
        <v>6.1875</v>
      </c>
      <c r="H57" s="34"/>
      <c r="I57" s="9">
        <f t="shared" si="7"/>
        <v>22</v>
      </c>
      <c r="J57" s="38"/>
      <c r="K57" s="43">
        <f t="shared" si="11"/>
        <v>6</v>
      </c>
      <c r="L57" s="3" t="str">
        <f t="shared" si="1"/>
        <v>NC[6]</v>
      </c>
    </row>
    <row r="58" spans="1:12" ht="17.399999999999999">
      <c r="A58" s="6">
        <v>60</v>
      </c>
      <c r="B58" s="34" t="s">
        <v>91</v>
      </c>
      <c r="C58" s="35" t="s">
        <v>93</v>
      </c>
      <c r="D58" s="50">
        <v>8</v>
      </c>
      <c r="E58" s="36" t="s">
        <v>29</v>
      </c>
      <c r="F58" s="34">
        <v>9.4068000000000005</v>
      </c>
      <c r="G58" s="34">
        <f>23.64*0.75</f>
        <v>17.73</v>
      </c>
      <c r="H58" s="34"/>
      <c r="I58" s="9">
        <f t="shared" si="7"/>
        <v>167</v>
      </c>
      <c r="J58" s="38"/>
      <c r="K58" s="43">
        <f t="shared" si="11"/>
        <v>21</v>
      </c>
      <c r="L58" s="3" t="str">
        <f t="shared" si="1"/>
        <v>NC[21]</v>
      </c>
    </row>
    <row r="59" spans="1:12">
      <c r="A59" s="6">
        <v>61</v>
      </c>
      <c r="B59" s="34" t="s">
        <v>94</v>
      </c>
      <c r="C59" s="35" t="s">
        <v>95</v>
      </c>
      <c r="D59" s="50">
        <v>7</v>
      </c>
      <c r="E59" s="36" t="s">
        <v>14</v>
      </c>
      <c r="F59" s="34">
        <v>7.71</v>
      </c>
      <c r="G59" s="34">
        <v>10.1</v>
      </c>
      <c r="H59" s="34"/>
      <c r="I59" s="9">
        <f t="shared" si="7"/>
        <v>78</v>
      </c>
      <c r="J59" s="38"/>
      <c r="K59" s="43">
        <f t="shared" si="11"/>
        <v>11</v>
      </c>
      <c r="L59" s="3" t="str">
        <f t="shared" si="1"/>
        <v>NC[11]</v>
      </c>
    </row>
    <row r="60" spans="1:12" ht="17.399999999999999">
      <c r="A60" s="6">
        <v>62</v>
      </c>
      <c r="B60" s="34"/>
      <c r="C60" s="35" t="s">
        <v>119</v>
      </c>
      <c r="D60" s="50">
        <v>1</v>
      </c>
      <c r="E60" s="56" t="s">
        <v>45</v>
      </c>
      <c r="F60" s="34">
        <v>98.19</v>
      </c>
      <c r="G60" s="56" t="s">
        <v>120</v>
      </c>
      <c r="H60" s="34"/>
      <c r="I60" s="9">
        <v>1</v>
      </c>
      <c r="J60" s="48">
        <v>1</v>
      </c>
      <c r="K60" s="44">
        <v>20</v>
      </c>
      <c r="L60" s="3" t="str">
        <f t="shared" si="1"/>
        <v>NC[20]</v>
      </c>
    </row>
    <row r="61" spans="1:12" ht="17.399999999999999">
      <c r="A61" s="6">
        <v>63</v>
      </c>
      <c r="B61" s="34" t="s">
        <v>66</v>
      </c>
      <c r="C61" s="35" t="s">
        <v>20</v>
      </c>
      <c r="D61" s="50">
        <v>6</v>
      </c>
      <c r="E61" s="36" t="s">
        <v>29</v>
      </c>
      <c r="F61" s="34">
        <v>9.4068000000000005</v>
      </c>
      <c r="G61" s="34">
        <f>23.64*0.25</f>
        <v>5.91</v>
      </c>
      <c r="H61" s="57"/>
      <c r="I61" s="9">
        <f t="shared" si="7"/>
        <v>56</v>
      </c>
      <c r="J61" s="58"/>
      <c r="K61" s="43">
        <f t="shared" si="11"/>
        <v>9</v>
      </c>
      <c r="L61" s="3" t="str">
        <f t="shared" si="1"/>
        <v>NC[9]</v>
      </c>
    </row>
    <row r="62" spans="1:12" ht="17.399999999999999">
      <c r="A62" s="6">
        <v>64</v>
      </c>
      <c r="B62" s="34" t="s">
        <v>97</v>
      </c>
      <c r="C62" s="35" t="s">
        <v>103</v>
      </c>
      <c r="D62" s="50">
        <v>17</v>
      </c>
      <c r="E62" s="36" t="s">
        <v>28</v>
      </c>
      <c r="F62" s="34">
        <v>148.9</v>
      </c>
      <c r="G62" s="34">
        <v>2.16</v>
      </c>
      <c r="H62" s="34"/>
      <c r="I62" s="9">
        <f t="shared" si="7"/>
        <v>322</v>
      </c>
      <c r="J62" s="38"/>
      <c r="K62" s="43">
        <f t="shared" si="11"/>
        <v>19</v>
      </c>
      <c r="L62" s="3" t="str">
        <f t="shared" si="1"/>
        <v>NC[19]</v>
      </c>
    </row>
    <row r="63" spans="1:12" ht="17.399999999999999">
      <c r="A63" s="6">
        <v>65</v>
      </c>
      <c r="B63" s="34" t="s">
        <v>91</v>
      </c>
      <c r="C63" s="35" t="s">
        <v>104</v>
      </c>
      <c r="D63" s="50">
        <v>1</v>
      </c>
      <c r="E63" s="36" t="s">
        <v>29</v>
      </c>
      <c r="F63" s="34">
        <v>0.31023000000000001</v>
      </c>
      <c r="G63" s="34">
        <f>23.64*0.75</f>
        <v>17.73</v>
      </c>
      <c r="H63" s="34"/>
      <c r="I63" s="9">
        <f t="shared" si="7"/>
        <v>6</v>
      </c>
      <c r="J63" s="38"/>
      <c r="K63" s="43">
        <f t="shared" si="11"/>
        <v>6</v>
      </c>
      <c r="L63" s="3" t="str">
        <f t="shared" si="1"/>
        <v>NC[6]</v>
      </c>
    </row>
    <row r="64" spans="1:12">
      <c r="A64" s="6">
        <v>66</v>
      </c>
      <c r="B64" s="34" t="s">
        <v>117</v>
      </c>
      <c r="C64" s="35" t="s">
        <v>105</v>
      </c>
      <c r="D64" s="50">
        <v>1</v>
      </c>
      <c r="E64" s="36" t="s">
        <v>14</v>
      </c>
      <c r="F64" s="34">
        <v>0.3</v>
      </c>
      <c r="G64" s="34">
        <v>15.85</v>
      </c>
      <c r="H64" s="34"/>
      <c r="I64" s="9">
        <f t="shared" si="7"/>
        <v>5</v>
      </c>
      <c r="J64" s="38"/>
      <c r="K64" s="43">
        <f t="shared" si="11"/>
        <v>5</v>
      </c>
      <c r="L64" s="3" t="str">
        <f t="shared" si="1"/>
        <v>NC[5]</v>
      </c>
    </row>
    <row r="65" spans="1:19" ht="17.399999999999999">
      <c r="A65" s="6">
        <v>67</v>
      </c>
      <c r="B65" s="21" t="s">
        <v>106</v>
      </c>
      <c r="C65" s="35" t="s">
        <v>80</v>
      </c>
      <c r="D65" s="50">
        <v>1</v>
      </c>
      <c r="E65" s="36" t="s">
        <v>28</v>
      </c>
      <c r="F65" s="34">
        <v>3.95</v>
      </c>
      <c r="G65" s="56">
        <v>2.9</v>
      </c>
      <c r="H65" s="34"/>
      <c r="I65" s="9">
        <f t="shared" si="7"/>
        <v>11</v>
      </c>
      <c r="J65" s="38"/>
      <c r="K65" s="43">
        <f t="shared" si="11"/>
        <v>11</v>
      </c>
      <c r="L65" s="3" t="str">
        <f t="shared" si="1"/>
        <v>NC[11]</v>
      </c>
    </row>
    <row r="66" spans="1:19" ht="17.399999999999999">
      <c r="A66" s="6">
        <v>68</v>
      </c>
      <c r="B66" s="34" t="s">
        <v>66</v>
      </c>
      <c r="C66" s="35" t="s">
        <v>59</v>
      </c>
      <c r="D66" s="50">
        <v>1</v>
      </c>
      <c r="E66" s="36" t="s">
        <v>29</v>
      </c>
      <c r="F66" s="34">
        <v>0.31023000000000001</v>
      </c>
      <c r="G66" s="34">
        <f>23.64*0.25</f>
        <v>5.91</v>
      </c>
      <c r="H66" s="57"/>
      <c r="I66" s="9">
        <f t="shared" si="7"/>
        <v>2</v>
      </c>
      <c r="J66" s="58"/>
      <c r="K66" s="43">
        <f t="shared" si="11"/>
        <v>2</v>
      </c>
      <c r="L66" s="3" t="str">
        <f t="shared" si="1"/>
        <v>NC[2]</v>
      </c>
    </row>
    <row r="67" spans="1:19" ht="17.399999999999999">
      <c r="A67" s="6">
        <v>51</v>
      </c>
      <c r="B67" s="34" t="s">
        <v>61</v>
      </c>
      <c r="C67" s="35" t="s">
        <v>125</v>
      </c>
      <c r="D67" s="50">
        <v>17</v>
      </c>
      <c r="E67" s="36" t="s">
        <v>30</v>
      </c>
      <c r="F67" s="34">
        <v>1917.87</v>
      </c>
      <c r="G67" s="34">
        <v>0.2</v>
      </c>
      <c r="H67" s="34"/>
      <c r="I67" s="9">
        <f t="shared" ref="I67" si="12">ROUND(G67*F67,0)</f>
        <v>384</v>
      </c>
      <c r="J67" s="38"/>
      <c r="K67" s="43">
        <f t="shared" si="11"/>
        <v>23</v>
      </c>
      <c r="L67" s="3" t="str">
        <f t="shared" si="1"/>
        <v>NC[23]</v>
      </c>
    </row>
    <row r="68" spans="1:19" ht="17.399999999999999">
      <c r="A68" s="6">
        <v>71</v>
      </c>
      <c r="B68" s="34" t="s">
        <v>62</v>
      </c>
      <c r="C68" s="35" t="s">
        <v>63</v>
      </c>
      <c r="D68" s="50">
        <v>5</v>
      </c>
      <c r="E68" s="36" t="s">
        <v>30</v>
      </c>
      <c r="F68" s="34">
        <v>610.75</v>
      </c>
      <c r="G68" s="34">
        <v>0.17</v>
      </c>
      <c r="H68" s="34"/>
      <c r="I68" s="9">
        <f t="shared" si="7"/>
        <v>104</v>
      </c>
      <c r="J68" s="38"/>
      <c r="K68" s="43">
        <f t="shared" si="11"/>
        <v>21</v>
      </c>
      <c r="L68" s="3" t="str">
        <f t="shared" ref="L68:L78" si="13">CONCATENATE("NC[",K68,"]")</f>
        <v>NC[21]</v>
      </c>
    </row>
    <row r="69" spans="1:19">
      <c r="A69" s="6">
        <v>75</v>
      </c>
      <c r="B69" s="53"/>
      <c r="C69" s="59"/>
      <c r="D69" s="50"/>
      <c r="E69" s="37"/>
      <c r="F69" s="34"/>
      <c r="G69" s="34"/>
      <c r="H69" s="34"/>
      <c r="I69" s="55"/>
      <c r="J69" s="60"/>
      <c r="K69" s="44"/>
    </row>
    <row r="70" spans="1:19" ht="19.2">
      <c r="A70" s="6">
        <v>76</v>
      </c>
      <c r="B70" s="53"/>
      <c r="C70" s="54" t="s">
        <v>21</v>
      </c>
      <c r="D70" s="50"/>
      <c r="E70" s="36" t="s">
        <v>6</v>
      </c>
      <c r="F70" s="34"/>
      <c r="G70" s="34"/>
      <c r="H70" s="34"/>
      <c r="I70" s="55"/>
      <c r="J70" s="38"/>
      <c r="K70" s="44"/>
    </row>
    <row r="71" spans="1:19" ht="17.399999999999999">
      <c r="A71" s="6">
        <v>77</v>
      </c>
      <c r="B71" s="34" t="s">
        <v>70</v>
      </c>
      <c r="C71" s="35" t="s">
        <v>22</v>
      </c>
      <c r="D71" s="50">
        <v>4</v>
      </c>
      <c r="E71" s="36" t="s">
        <v>28</v>
      </c>
      <c r="F71" s="34">
        <v>36.299999999999997</v>
      </c>
      <c r="G71" s="34">
        <v>2.33</v>
      </c>
      <c r="H71" s="34"/>
      <c r="I71" s="9">
        <f t="shared" ref="I71:I73" si="14">ROUND(G71*F71,0)</f>
        <v>85</v>
      </c>
      <c r="J71" s="38"/>
      <c r="K71" s="43">
        <f t="shared" ref="K71:K73" si="15">ROUND(I71/D71,0)</f>
        <v>21</v>
      </c>
      <c r="L71" s="3" t="str">
        <f t="shared" si="13"/>
        <v>NC[21]</v>
      </c>
    </row>
    <row r="72" spans="1:19">
      <c r="A72" s="6">
        <v>78</v>
      </c>
      <c r="B72" s="34" t="s">
        <v>71</v>
      </c>
      <c r="C72" s="35" t="s">
        <v>72</v>
      </c>
      <c r="D72" s="50">
        <v>1</v>
      </c>
      <c r="E72" s="36" t="s">
        <v>14</v>
      </c>
      <c r="F72" s="34">
        <v>1.2967500000000001</v>
      </c>
      <c r="G72" s="34">
        <v>2.73</v>
      </c>
      <c r="H72" s="34"/>
      <c r="I72" s="9">
        <f t="shared" si="14"/>
        <v>4</v>
      </c>
      <c r="J72" s="38"/>
      <c r="K72" s="43">
        <f t="shared" si="15"/>
        <v>4</v>
      </c>
      <c r="L72" s="3" t="str">
        <f t="shared" si="13"/>
        <v>NC[4]</v>
      </c>
    </row>
    <row r="73" spans="1:19" ht="17.399999999999999">
      <c r="A73" s="6">
        <v>79</v>
      </c>
      <c r="B73" s="34" t="s">
        <v>73</v>
      </c>
      <c r="C73" s="35" t="s">
        <v>74</v>
      </c>
      <c r="D73" s="50">
        <v>2</v>
      </c>
      <c r="E73" s="36" t="s">
        <v>29</v>
      </c>
      <c r="F73" s="34">
        <v>4.6976000000000004</v>
      </c>
      <c r="G73" s="34">
        <v>4.5</v>
      </c>
      <c r="H73" s="34"/>
      <c r="I73" s="9">
        <f t="shared" si="14"/>
        <v>21</v>
      </c>
      <c r="J73" s="38"/>
      <c r="K73" s="43">
        <f t="shared" si="15"/>
        <v>11</v>
      </c>
      <c r="L73" s="3" t="str">
        <f t="shared" si="13"/>
        <v>NC[11]</v>
      </c>
    </row>
    <row r="74" spans="1:19" ht="19.2">
      <c r="A74" s="6">
        <v>81</v>
      </c>
      <c r="B74" s="53"/>
      <c r="C74" s="54" t="s">
        <v>23</v>
      </c>
      <c r="D74" s="50"/>
      <c r="E74" s="36" t="s">
        <v>6</v>
      </c>
      <c r="F74" s="34"/>
      <c r="G74" s="34"/>
      <c r="H74" s="34"/>
      <c r="I74" s="55"/>
      <c r="J74" s="38"/>
      <c r="K74" s="44"/>
    </row>
    <row r="75" spans="1:19">
      <c r="A75" s="6">
        <v>82</v>
      </c>
      <c r="B75" s="53"/>
      <c r="C75" s="35" t="s">
        <v>69</v>
      </c>
      <c r="D75" s="50"/>
      <c r="E75" s="36"/>
      <c r="F75" s="34"/>
      <c r="G75" s="34"/>
      <c r="H75" s="34"/>
      <c r="I75" s="55"/>
      <c r="J75" s="38"/>
      <c r="K75" s="44"/>
    </row>
    <row r="76" spans="1:19" ht="17.399999999999999">
      <c r="A76" s="6">
        <v>83</v>
      </c>
      <c r="B76" s="34" t="s">
        <v>60</v>
      </c>
      <c r="C76" s="35" t="s">
        <v>75</v>
      </c>
      <c r="D76" s="50">
        <v>20</v>
      </c>
      <c r="E76" s="36" t="s">
        <v>30</v>
      </c>
      <c r="F76" s="34">
        <v>1921.835</v>
      </c>
      <c r="G76" s="34">
        <v>0.22</v>
      </c>
      <c r="H76" s="34"/>
      <c r="I76" s="9">
        <f t="shared" ref="I76" si="16">ROUND(G76*F76,0)</f>
        <v>423</v>
      </c>
      <c r="J76" s="38"/>
      <c r="K76" s="43">
        <f t="shared" ref="K76:K78" si="17">ROUND(I76/D76,0)</f>
        <v>21</v>
      </c>
      <c r="L76" s="3" t="str">
        <f t="shared" si="13"/>
        <v>NC[21]</v>
      </c>
      <c r="M76" s="3" t="s">
        <v>127</v>
      </c>
      <c r="N76" s="3" t="s">
        <v>108</v>
      </c>
      <c r="O76" s="61">
        <v>91</v>
      </c>
      <c r="P76" s="3" t="s">
        <v>112</v>
      </c>
      <c r="Q76" s="64">
        <f>O76/O81</f>
        <v>1.7961471656402968</v>
      </c>
      <c r="S76" s="3" t="s">
        <v>114</v>
      </c>
    </row>
    <row r="77" spans="1:19" ht="17.399999999999999">
      <c r="A77" s="6">
        <v>85</v>
      </c>
      <c r="B77" s="34" t="s">
        <v>107</v>
      </c>
      <c r="C77" s="35" t="s">
        <v>81</v>
      </c>
      <c r="D77" s="50">
        <v>20</v>
      </c>
      <c r="E77" s="36" t="s">
        <v>30</v>
      </c>
      <c r="F77" s="34">
        <v>15464.08</v>
      </c>
      <c r="G77" s="34">
        <v>4.2000000000000003E-2</v>
      </c>
      <c r="H77" s="34"/>
      <c r="I77" s="9">
        <f>ROUND(G77*F77,0)</f>
        <v>649</v>
      </c>
      <c r="J77" s="38"/>
      <c r="K77" s="43">
        <f>ROUND(I77/D77,0)</f>
        <v>32</v>
      </c>
      <c r="L77" s="3" t="str">
        <f>CONCATENATE("NC[",K77,"]")</f>
        <v>NC[32]</v>
      </c>
      <c r="M77" s="3" t="s">
        <v>127</v>
      </c>
      <c r="N77" s="3" t="s">
        <v>14</v>
      </c>
      <c r="O77" s="61">
        <v>250</v>
      </c>
      <c r="P77" s="3" t="s">
        <v>113</v>
      </c>
      <c r="Q77" s="62">
        <f>O80/O78</f>
        <v>0.13816516658771513</v>
      </c>
    </row>
    <row r="78" spans="1:19" ht="17.399999999999999">
      <c r="A78" s="6">
        <v>84</v>
      </c>
      <c r="B78" s="34" t="s">
        <v>24</v>
      </c>
      <c r="C78" s="35" t="s">
        <v>76</v>
      </c>
      <c r="D78" s="50">
        <v>15</v>
      </c>
      <c r="E78" s="36" t="s">
        <v>30</v>
      </c>
      <c r="F78" s="34">
        <v>770</v>
      </c>
      <c r="G78" s="34">
        <v>0.25</v>
      </c>
      <c r="H78" s="34"/>
      <c r="I78" s="9">
        <f>ROUND(G78*F78,0)</f>
        <v>193</v>
      </c>
      <c r="J78" s="38"/>
      <c r="K78" s="43">
        <f t="shared" si="17"/>
        <v>13</v>
      </c>
      <c r="L78" s="3" t="str">
        <f t="shared" si="13"/>
        <v>NC[13]</v>
      </c>
      <c r="M78" s="3" t="s">
        <v>128</v>
      </c>
      <c r="N78" s="3" t="s">
        <v>109</v>
      </c>
      <c r="O78" s="61">
        <v>12666</v>
      </c>
    </row>
    <row r="79" spans="1:19">
      <c r="C79" s="3" t="s">
        <v>131</v>
      </c>
    </row>
    <row r="80" spans="1:19">
      <c r="D80" s="3"/>
      <c r="I80" s="3"/>
      <c r="J80" s="3"/>
      <c r="K80" s="3"/>
      <c r="N80" s="3" t="s">
        <v>110</v>
      </c>
      <c r="O80" s="61">
        <v>1750</v>
      </c>
    </row>
    <row r="81" spans="3:16">
      <c r="N81" s="3" t="s">
        <v>111</v>
      </c>
      <c r="O81" s="45">
        <f>O78/O77</f>
        <v>50.664000000000001</v>
      </c>
      <c r="P81" s="3" t="s">
        <v>126</v>
      </c>
    </row>
    <row r="82" spans="3:16">
      <c r="O82" s="3" t="s">
        <v>132</v>
      </c>
    </row>
    <row r="84" spans="3:16">
      <c r="C84"/>
    </row>
  </sheetData>
  <mergeCells count="8">
    <mergeCell ref="I1:J1"/>
    <mergeCell ref="A1:A3"/>
    <mergeCell ref="G1:H1"/>
    <mergeCell ref="B1:B3"/>
    <mergeCell ref="C1:C3"/>
    <mergeCell ref="D1:D3"/>
    <mergeCell ref="E1:E3"/>
    <mergeCell ref="F1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N1:HZ6"/>
  <sheetViews>
    <sheetView topLeftCell="Z1" workbookViewId="0">
      <selection activeCell="Z4" sqref="A4:CD4"/>
    </sheetView>
  </sheetViews>
  <sheetFormatPr defaultRowHeight="13.8"/>
  <sheetData>
    <row r="1" spans="14:234">
      <c r="N1">
        <v>3</v>
      </c>
      <c r="AF1">
        <v>5.63</v>
      </c>
      <c r="AJ1">
        <v>16.88</v>
      </c>
      <c r="AK1">
        <v>46.88</v>
      </c>
      <c r="AL1">
        <v>59.5</v>
      </c>
      <c r="AM1">
        <v>53</v>
      </c>
      <c r="AN1">
        <v>53.13</v>
      </c>
      <c r="AO1">
        <v>48</v>
      </c>
      <c r="AP1">
        <v>103.63</v>
      </c>
      <c r="AQ1">
        <v>71.88</v>
      </c>
      <c r="AR1">
        <v>34.380000000000003</v>
      </c>
      <c r="AS1">
        <v>75.25</v>
      </c>
      <c r="AT1">
        <v>19.25</v>
      </c>
      <c r="AU1">
        <v>98</v>
      </c>
      <c r="AV1">
        <v>84.5</v>
      </c>
      <c r="AW1">
        <v>58.5</v>
      </c>
      <c r="AX1">
        <v>52.13</v>
      </c>
      <c r="AY1">
        <v>46.5</v>
      </c>
      <c r="AZ1">
        <v>48</v>
      </c>
      <c r="BA1">
        <v>110.63</v>
      </c>
      <c r="BB1">
        <v>75</v>
      </c>
      <c r="BC1">
        <v>19.63</v>
      </c>
      <c r="BF1">
        <v>2</v>
      </c>
      <c r="BR1">
        <v>27.63</v>
      </c>
      <c r="BS1">
        <v>53.25</v>
      </c>
      <c r="BT1">
        <v>60.25</v>
      </c>
      <c r="BU1">
        <v>42</v>
      </c>
      <c r="BV1">
        <v>45.5</v>
      </c>
      <c r="BW1">
        <v>49.88</v>
      </c>
      <c r="BX1">
        <v>89.38</v>
      </c>
      <c r="BY1">
        <v>105.38</v>
      </c>
      <c r="BZ1">
        <v>58.13</v>
      </c>
      <c r="CA1">
        <v>26.75</v>
      </c>
      <c r="CO1">
        <v>2.25</v>
      </c>
      <c r="CP1">
        <v>4.63</v>
      </c>
      <c r="CQ1">
        <v>1.5</v>
      </c>
      <c r="CU1">
        <v>7.88</v>
      </c>
      <c r="DA1">
        <v>10.25</v>
      </c>
      <c r="DB1">
        <v>9.75</v>
      </c>
      <c r="DC1">
        <v>6.75</v>
      </c>
      <c r="DD1">
        <v>19.13</v>
      </c>
      <c r="DE1">
        <v>21</v>
      </c>
      <c r="DF1">
        <v>21</v>
      </c>
      <c r="DG1">
        <v>21</v>
      </c>
      <c r="DH1">
        <v>17.5</v>
      </c>
      <c r="DJ1">
        <v>23.88</v>
      </c>
      <c r="DK1">
        <v>31</v>
      </c>
      <c r="DL1">
        <v>28.88</v>
      </c>
      <c r="DM1">
        <v>13.75</v>
      </c>
      <c r="DN1">
        <v>10.5</v>
      </c>
      <c r="DO1">
        <v>0.75</v>
      </c>
      <c r="DP1">
        <v>12</v>
      </c>
      <c r="DQ1">
        <v>35.25</v>
      </c>
      <c r="DR1">
        <v>39.25</v>
      </c>
      <c r="DS1">
        <v>35.75</v>
      </c>
      <c r="DT1">
        <v>28.63</v>
      </c>
      <c r="DU1">
        <v>23</v>
      </c>
      <c r="DV1">
        <v>23</v>
      </c>
      <c r="DW1">
        <v>25.88</v>
      </c>
      <c r="DX1">
        <v>21.5</v>
      </c>
      <c r="DY1">
        <v>2.88</v>
      </c>
      <c r="DZ1">
        <v>10</v>
      </c>
      <c r="EA1">
        <v>25.88</v>
      </c>
      <c r="EB1">
        <v>30</v>
      </c>
      <c r="EC1">
        <v>19.38</v>
      </c>
      <c r="ED1">
        <v>13.13</v>
      </c>
      <c r="EE1">
        <v>1.88</v>
      </c>
      <c r="EF1">
        <v>4.25</v>
      </c>
      <c r="EG1">
        <v>23.38</v>
      </c>
      <c r="EH1">
        <v>37.380000000000003</v>
      </c>
      <c r="EI1">
        <v>37.25</v>
      </c>
      <c r="EJ1">
        <v>31.75</v>
      </c>
      <c r="EK1">
        <v>26.88</v>
      </c>
      <c r="EL1">
        <v>25.88</v>
      </c>
      <c r="EM1">
        <v>23</v>
      </c>
      <c r="EN1">
        <v>22.13</v>
      </c>
      <c r="EO1">
        <v>13.38</v>
      </c>
      <c r="EQ1">
        <v>20.38</v>
      </c>
      <c r="ER1">
        <v>33.75</v>
      </c>
      <c r="ES1">
        <v>27.38</v>
      </c>
      <c r="ET1">
        <v>12.25</v>
      </c>
      <c r="EU1">
        <v>6.88</v>
      </c>
      <c r="EV1">
        <v>2.25</v>
      </c>
      <c r="EW1">
        <v>13.88</v>
      </c>
      <c r="EX1">
        <v>31.88</v>
      </c>
      <c r="EY1">
        <v>44</v>
      </c>
      <c r="EZ1">
        <v>39</v>
      </c>
      <c r="FA1">
        <v>27.63</v>
      </c>
      <c r="FB1">
        <v>25</v>
      </c>
      <c r="FC1">
        <v>25</v>
      </c>
      <c r="FD1">
        <v>25</v>
      </c>
      <c r="FE1">
        <v>17.5</v>
      </c>
      <c r="FF1">
        <v>4.13</v>
      </c>
      <c r="FH1">
        <v>3.25</v>
      </c>
      <c r="FL1">
        <v>0.88</v>
      </c>
      <c r="FM1">
        <v>2.25</v>
      </c>
      <c r="FN1">
        <v>2.25</v>
      </c>
      <c r="FO1">
        <v>2.25</v>
      </c>
      <c r="FP1">
        <v>3.75</v>
      </c>
      <c r="FQ1">
        <v>0.88</v>
      </c>
      <c r="FX1">
        <v>0.25</v>
      </c>
      <c r="GC1">
        <v>2</v>
      </c>
      <c r="GD1">
        <v>2</v>
      </c>
      <c r="GE1">
        <v>2</v>
      </c>
      <c r="GF1">
        <v>3.25</v>
      </c>
      <c r="GG1">
        <v>2.75</v>
      </c>
      <c r="GO1">
        <v>3.75</v>
      </c>
      <c r="GX1">
        <v>1.63</v>
      </c>
      <c r="GY1">
        <v>16</v>
      </c>
      <c r="GZ1">
        <v>16</v>
      </c>
      <c r="HA1">
        <v>16</v>
      </c>
      <c r="HB1">
        <v>17.5</v>
      </c>
      <c r="HC1">
        <v>26</v>
      </c>
      <c r="HD1">
        <v>30.38</v>
      </c>
      <c r="HE1">
        <v>20.13</v>
      </c>
      <c r="HF1">
        <v>16</v>
      </c>
      <c r="HG1">
        <v>16</v>
      </c>
      <c r="HH1">
        <v>16</v>
      </c>
      <c r="HI1">
        <v>16</v>
      </c>
      <c r="HJ1">
        <v>18</v>
      </c>
      <c r="HK1">
        <v>18</v>
      </c>
      <c r="HL1">
        <v>16</v>
      </c>
      <c r="HM1">
        <v>16</v>
      </c>
      <c r="HN1">
        <v>16</v>
      </c>
      <c r="HO1">
        <v>23.88</v>
      </c>
      <c r="HP1">
        <v>25</v>
      </c>
      <c r="HQ1">
        <v>26.13</v>
      </c>
      <c r="HR1">
        <v>40.5</v>
      </c>
      <c r="HS1">
        <v>36</v>
      </c>
      <c r="HT1">
        <v>36</v>
      </c>
      <c r="HU1">
        <v>33.380000000000003</v>
      </c>
      <c r="HV1">
        <v>15.63</v>
      </c>
      <c r="HW1">
        <v>20</v>
      </c>
      <c r="HX1">
        <v>22.5</v>
      </c>
      <c r="HY1">
        <v>22.5</v>
      </c>
      <c r="HZ1">
        <v>10.25</v>
      </c>
    </row>
    <row r="2" spans="14:234">
      <c r="AF2">
        <f>SUM(1:1)</f>
        <v>3578.3700000000044</v>
      </c>
    </row>
    <row r="4" spans="14:234">
      <c r="N4">
        <v>3</v>
      </c>
      <c r="AF4">
        <v>5.63</v>
      </c>
      <c r="AJ4">
        <v>16.88</v>
      </c>
      <c r="AK4">
        <v>46.88</v>
      </c>
      <c r="AL4">
        <v>59.5</v>
      </c>
      <c r="AM4">
        <v>53</v>
      </c>
      <c r="AN4">
        <v>53.13</v>
      </c>
      <c r="AO4">
        <v>48</v>
      </c>
      <c r="AP4">
        <v>103.63</v>
      </c>
      <c r="AQ4">
        <v>71.88</v>
      </c>
      <c r="AR4">
        <v>34.380000000000003</v>
      </c>
      <c r="AS4">
        <v>75.25</v>
      </c>
      <c r="AT4">
        <v>19.25</v>
      </c>
      <c r="AU4">
        <v>98</v>
      </c>
      <c r="AV4">
        <v>84.5</v>
      </c>
      <c r="AW4">
        <v>58.5</v>
      </c>
      <c r="AX4">
        <v>52.13</v>
      </c>
      <c r="AY4">
        <v>46.5</v>
      </c>
      <c r="AZ4">
        <v>48</v>
      </c>
      <c r="BA4">
        <v>110.63</v>
      </c>
      <c r="BB4">
        <v>75</v>
      </c>
      <c r="BC4">
        <v>19.63</v>
      </c>
      <c r="BF4">
        <v>8</v>
      </c>
      <c r="BR4">
        <v>27.63</v>
      </c>
      <c r="BS4">
        <v>53.25</v>
      </c>
      <c r="BT4">
        <v>60.25</v>
      </c>
      <c r="BU4">
        <v>42</v>
      </c>
      <c r="BV4">
        <v>45.5</v>
      </c>
      <c r="BW4">
        <v>49.88</v>
      </c>
      <c r="BX4">
        <v>89.38</v>
      </c>
      <c r="BY4">
        <v>105.38</v>
      </c>
      <c r="BZ4">
        <v>58.13</v>
      </c>
      <c r="CA4">
        <v>26.75</v>
      </c>
    </row>
    <row r="5" spans="14:234">
      <c r="AE5">
        <f>SUM(4:4)</f>
        <v>1749.4500000000007</v>
      </c>
    </row>
    <row r="6" spans="14:234">
      <c r="AE6">
        <f>SUM(4:4)</f>
        <v>1749.4500000000007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Ngô Gia .</dc:creator>
  <cp:lastModifiedBy>Ngô Gia .</cp:lastModifiedBy>
  <dcterms:created xsi:type="dcterms:W3CDTF">2015-09-27T08:05:21Z</dcterms:created>
  <dcterms:modified xsi:type="dcterms:W3CDTF">2016-04-24T07:49:31Z</dcterms:modified>
</cp:coreProperties>
</file>